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18" sheetId="1" r:id="rId1"/>
  </sheets>
  <definedNames>
    <definedName name="_xlnm.Print_Area" localSheetId="0">'118'!$A$1:$Z$81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9" i="1" l="1"/>
  <c r="V68" i="1"/>
  <c r="V66" i="1"/>
  <c r="V65" i="1"/>
  <c r="V64" i="1"/>
  <c r="V63" i="1"/>
  <c r="V62" i="1"/>
  <c r="V60" i="1" s="1"/>
  <c r="L60" i="1"/>
  <c r="Q69" i="1" s="1"/>
  <c r="G60" i="1"/>
  <c r="S36" i="1"/>
  <c r="O36" i="1"/>
  <c r="S27" i="1"/>
  <c r="O27" i="1"/>
  <c r="K27" i="1"/>
  <c r="S21" i="1"/>
  <c r="O21" i="1"/>
  <c r="K21" i="1"/>
  <c r="K10" i="1" s="1"/>
  <c r="K8" i="1" s="1"/>
  <c r="S17" i="1"/>
  <c r="S10" i="1" s="1"/>
  <c r="S8" i="1" s="1"/>
  <c r="O17" i="1"/>
  <c r="K17" i="1"/>
  <c r="S12" i="1"/>
  <c r="O12" i="1"/>
  <c r="O10" i="1" s="1"/>
  <c r="O8" i="1" s="1"/>
  <c r="K12" i="1"/>
  <c r="W46" i="1" l="1"/>
  <c r="W41" i="1"/>
  <c r="W32" i="1"/>
  <c r="W28" i="1"/>
  <c r="W19" i="1"/>
  <c r="W13" i="1"/>
  <c r="W49" i="1"/>
  <c r="W44" i="1"/>
  <c r="W39" i="1"/>
  <c r="W31" i="1"/>
  <c r="W25" i="1"/>
  <c r="W18" i="1"/>
  <c r="W17" i="1" s="1"/>
  <c r="W37" i="1"/>
  <c r="W29" i="1"/>
  <c r="W22" i="1"/>
  <c r="W21" i="1" s="1"/>
  <c r="W14" i="1"/>
  <c r="W48" i="1"/>
  <c r="W43" i="1"/>
  <c r="W38" i="1"/>
  <c r="W30" i="1"/>
  <c r="W23" i="1"/>
  <c r="W15" i="1"/>
  <c r="W47" i="1"/>
  <c r="W42" i="1"/>
  <c r="W34" i="1"/>
  <c r="Q63" i="1"/>
  <c r="Q65" i="1"/>
  <c r="Q68" i="1"/>
  <c r="Q62" i="1"/>
  <c r="Q64" i="1"/>
  <c r="Q66" i="1"/>
  <c r="W27" i="1" l="1"/>
  <c r="Q60" i="1"/>
  <c r="W12" i="1"/>
  <c r="W10" i="1" s="1"/>
  <c r="W8" i="1" s="1"/>
  <c r="W36" i="1"/>
</calcChain>
</file>

<file path=xl/sharedStrings.xml><?xml version="1.0" encoding="utf-8"?>
<sst xmlns="http://schemas.openxmlformats.org/spreadsheetml/2006/main" count="59" uniqueCount="56">
  <si>
    <t xml:space="preserve">  118   市債現在高</t>
    <phoneticPr fontId="4"/>
  </si>
  <si>
    <t xml:space="preserve">      (1)　目的別</t>
  </si>
  <si>
    <t>（単位　千円）</t>
  </si>
  <si>
    <t>区　　　　　　　　　　　　　分</t>
  </si>
  <si>
    <t>元  年  度  末
現    債    額</t>
    <rPh sb="0" eb="1">
      <t>ガン</t>
    </rPh>
    <phoneticPr fontId="10"/>
  </si>
  <si>
    <t>2 年 度 中 の
元 金 償 還 額</t>
    <phoneticPr fontId="10"/>
  </si>
  <si>
    <t>2 年 度 中 の
新 規 起 債 額</t>
    <phoneticPr fontId="10"/>
  </si>
  <si>
    <t>2  年  度  末
現    債    額</t>
    <phoneticPr fontId="10"/>
  </si>
  <si>
    <t>左 の 構 成 比
（％）</t>
  </si>
  <si>
    <t>総額</t>
  </si>
  <si>
    <t>一般会計</t>
  </si>
  <si>
    <t>総　　　　　務　　　　　債</t>
  </si>
  <si>
    <t>庁　　舎　　</t>
  </si>
  <si>
    <t>市民会館・芸術文化会館</t>
  </si>
  <si>
    <t>コミュニティ等施設</t>
  </si>
  <si>
    <t>民　　　　　生　　　　　債</t>
  </si>
  <si>
    <t>民生施設</t>
    <phoneticPr fontId="12"/>
  </si>
  <si>
    <t>災害援護</t>
    <phoneticPr fontId="12"/>
  </si>
  <si>
    <t>衛　　　　　生　　　　　債</t>
  </si>
  <si>
    <t>保　健　衛　生　施　設</t>
  </si>
  <si>
    <t>清　　掃　　施　　設</t>
  </si>
  <si>
    <t>商工債</t>
    <rPh sb="0" eb="2">
      <t>ショウコウ</t>
    </rPh>
    <rPh sb="2" eb="3">
      <t>サイ</t>
    </rPh>
    <phoneticPr fontId="4"/>
  </si>
  <si>
    <t>土木債</t>
  </si>
  <si>
    <t>土　　木　　施　　設</t>
  </si>
  <si>
    <t>都　市　計　画　事　業</t>
  </si>
  <si>
    <t>交通安全施設</t>
  </si>
  <si>
    <t>公　園　整　備　事　業</t>
  </si>
  <si>
    <t>公　営　住　宅　建　設</t>
  </si>
  <si>
    <t>消　　　　　防　　　　　債</t>
  </si>
  <si>
    <t>教　　　　　育　　　　　債</t>
  </si>
  <si>
    <t>義　務　教　育　施　設</t>
  </si>
  <si>
    <t>社　会　教　育　施　設</t>
  </si>
  <si>
    <t>体　　育　　施　　設</t>
  </si>
  <si>
    <t>住民税等減税補塡債</t>
  </si>
  <si>
    <t>災害復旧債</t>
  </si>
  <si>
    <t>臨時財政対策債</t>
  </si>
  <si>
    <t>猶予特例債</t>
    <rPh sb="0" eb="2">
      <t>ユウヨ</t>
    </rPh>
    <rPh sb="2" eb="4">
      <t>トクレイ</t>
    </rPh>
    <rPh sb="4" eb="5">
      <t>サイ</t>
    </rPh>
    <phoneticPr fontId="12"/>
  </si>
  <si>
    <t>-</t>
    <phoneticPr fontId="12"/>
  </si>
  <si>
    <t>母子・父子福祉資金特別会計</t>
    <rPh sb="0" eb="2">
      <t>ボシ</t>
    </rPh>
    <rPh sb="3" eb="5">
      <t>フシ</t>
    </rPh>
    <rPh sb="5" eb="7">
      <t>フクシ</t>
    </rPh>
    <rPh sb="7" eb="9">
      <t>シキン</t>
    </rPh>
    <rPh sb="9" eb="11">
      <t>トクベツ</t>
    </rPh>
    <rPh sb="11" eb="13">
      <t>カイケイ</t>
    </rPh>
    <phoneticPr fontId="13"/>
  </si>
  <si>
    <t>土地取得事業特別会計</t>
  </si>
  <si>
    <t>駐車場事業特別会計</t>
  </si>
  <si>
    <t>下水道事業会計</t>
    <phoneticPr fontId="12"/>
  </si>
  <si>
    <t xml:space="preserve">  資料：財政部財政課</t>
    <rPh sb="5" eb="7">
      <t>ザイセイ</t>
    </rPh>
    <phoneticPr fontId="12"/>
  </si>
  <si>
    <t xml:space="preserve">      (2)　借入先別</t>
  </si>
  <si>
    <t>区分</t>
  </si>
  <si>
    <t>元年度末現債額</t>
    <rPh sb="0" eb="1">
      <t>ガン</t>
    </rPh>
    <rPh sb="1" eb="3">
      <t>ネンド</t>
    </rPh>
    <rPh sb="3" eb="4">
      <t>マツ</t>
    </rPh>
    <rPh sb="4" eb="5">
      <t>ゲン</t>
    </rPh>
    <rPh sb="5" eb="6">
      <t>サイ</t>
    </rPh>
    <rPh sb="6" eb="7">
      <t>ガク</t>
    </rPh>
    <phoneticPr fontId="2"/>
  </si>
  <si>
    <t>2年度末現債額</t>
    <rPh sb="1" eb="3">
      <t>ネンド</t>
    </rPh>
    <rPh sb="3" eb="4">
      <t>マツ</t>
    </rPh>
    <rPh sb="4" eb="5">
      <t>ゲン</t>
    </rPh>
    <rPh sb="5" eb="6">
      <t>サイ</t>
    </rPh>
    <rPh sb="6" eb="7">
      <t>ガク</t>
    </rPh>
    <phoneticPr fontId="2"/>
  </si>
  <si>
    <t xml:space="preserve"> 左の構成比（％）</t>
    <rPh sb="1" eb="2">
      <t>ヒダリ</t>
    </rPh>
    <rPh sb="3" eb="6">
      <t>コウセイヒ</t>
    </rPh>
    <phoneticPr fontId="2"/>
  </si>
  <si>
    <t>対前年度増減額</t>
    <rPh sb="0" eb="1">
      <t>タイ</t>
    </rPh>
    <rPh sb="1" eb="3">
      <t>ゼンネン</t>
    </rPh>
    <rPh sb="3" eb="4">
      <t>ド</t>
    </rPh>
    <rPh sb="4" eb="6">
      <t>ゾウゲン</t>
    </rPh>
    <rPh sb="6" eb="7">
      <t>ガク</t>
    </rPh>
    <phoneticPr fontId="2"/>
  </si>
  <si>
    <t>財務省</t>
  </si>
  <si>
    <t>厚生労働省</t>
    <rPh sb="0" eb="5">
      <t>コウセイロウドウショウ</t>
    </rPh>
    <phoneticPr fontId="4"/>
  </si>
  <si>
    <t>郵便貯金簡易生命保険管理・郵便局ネットワーク支援機構</t>
  </si>
  <si>
    <t>東京都</t>
  </si>
  <si>
    <t>地方公共団体金融機構</t>
  </si>
  <si>
    <t>東京都区市町村振興協会</t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</si>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</sst>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%"/>
    <numFmt numFmtId="177" formatCode="#\ ###\ ##0.00;&quot;△&quot;#\ ###\ ##0.00;\-\ \ \ "/>
    <numFmt numFmtId="178" formatCode="#\ ###\ ##0;&quot;△&quot;\ #\ ###\ ##0;\-"/>
    <numFmt numFmtId="179" formatCode="0.0000_);[Red]\(0.0000\)"/>
    <numFmt numFmtId="180" formatCode="#,##0;&quot;△ &quot;#,##0"/>
    <numFmt numFmtId="181" formatCode="0.0;&quot;△&quot;0.0;\-"/>
  </numFmts>
  <fonts count="16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176" fontId="5" fillId="0" borderId="0" xfId="1" applyNumberFormat="1" applyFont="1" applyFill="1" applyAlignment="1"/>
    <xf numFmtId="49" fontId="5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Alignment="1"/>
    <xf numFmtId="49" fontId="5" fillId="0" borderId="0" xfId="1" applyNumberFormat="1" applyFont="1" applyFill="1" applyAlignment="1">
      <alignment horizontal="right"/>
    </xf>
    <xf numFmtId="49" fontId="8" fillId="0" borderId="0" xfId="1" quotePrefix="1" applyNumberFormat="1" applyFont="1" applyFill="1" applyBorder="1" applyAlignment="1" applyProtection="1"/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1" xfId="1" applyNumberFormat="1" applyFont="1" applyFill="1" applyBorder="1" applyAlignment="1" applyProtection="1">
      <alignment horizontal="distributed" vertical="center"/>
    </xf>
    <xf numFmtId="49" fontId="9" fillId="0" borderId="1" xfId="1" quotePrefix="1" applyNumberFormat="1" applyFont="1" applyFill="1" applyBorder="1" applyAlignment="1" applyProtection="1">
      <alignment horizontal="distributed" vertical="center"/>
    </xf>
    <xf numFmtId="38" fontId="5" fillId="0" borderId="2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9" fillId="0" borderId="0" xfId="1" quotePrefix="1" applyNumberFormat="1" applyFont="1" applyFill="1" applyBorder="1" applyAlignment="1" applyProtection="1">
      <alignment horizontal="distributed" vertical="center"/>
    </xf>
    <xf numFmtId="49" fontId="9" fillId="0" borderId="0" xfId="1" applyNumberFormat="1" applyFont="1" applyFill="1" applyBorder="1" applyAlignment="1" applyProtection="1">
      <alignment horizontal="distributed" vertical="center"/>
    </xf>
    <xf numFmtId="38" fontId="5" fillId="0" borderId="4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38" fontId="5" fillId="0" borderId="5" xfId="2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9" fillId="0" borderId="6" xfId="1" quotePrefix="1" applyNumberFormat="1" applyFont="1" applyFill="1" applyBorder="1" applyAlignment="1" applyProtection="1">
      <alignment horizontal="distributed" vertical="center"/>
    </xf>
    <xf numFmtId="49" fontId="9" fillId="0" borderId="6" xfId="1" applyNumberFormat="1" applyFont="1" applyFill="1" applyBorder="1" applyAlignment="1" applyProtection="1">
      <alignment horizontal="distributed" vertical="center"/>
    </xf>
    <xf numFmtId="38" fontId="5" fillId="0" borderId="7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 applyProtection="1"/>
    <xf numFmtId="38" fontId="5" fillId="0" borderId="10" xfId="2" applyFont="1" applyFill="1" applyBorder="1" applyAlignment="1" applyProtection="1">
      <alignment horizontal="center"/>
    </xf>
    <xf numFmtId="38" fontId="5" fillId="0" borderId="9" xfId="2" applyFont="1" applyFill="1" applyBorder="1" applyAlignment="1" applyProtection="1">
      <alignment horizontal="center"/>
    </xf>
    <xf numFmtId="38" fontId="5" fillId="0" borderId="9" xfId="2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distributed" wrapText="1"/>
    </xf>
    <xf numFmtId="37" fontId="5" fillId="0" borderId="4" xfId="2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 applyProtection="1">
      <alignment horizontal="distributed"/>
    </xf>
    <xf numFmtId="37" fontId="5" fillId="0" borderId="4" xfId="1" applyNumberFormat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Alignment="1"/>
    <xf numFmtId="0" fontId="5" fillId="0" borderId="0" xfId="1" applyNumberFormat="1" applyFont="1" applyFill="1" applyAlignment="1"/>
    <xf numFmtId="49" fontId="5" fillId="0" borderId="0" xfId="1" applyNumberFormat="1" applyFont="1" applyFill="1" applyBorder="1" applyAlignment="1">
      <alignment horizontal="center"/>
    </xf>
    <xf numFmtId="49" fontId="9" fillId="0" borderId="5" xfId="1" applyNumberFormat="1" applyFont="1" applyFill="1" applyBorder="1" applyAlignment="1" applyProtection="1"/>
    <xf numFmtId="178" fontId="5" fillId="0" borderId="0" xfId="1" applyNumberFormat="1" applyFont="1" applyFill="1" applyBorder="1" applyAlignment="1" applyProtection="1">
      <alignment horizontal="center"/>
    </xf>
    <xf numFmtId="17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2" fontId="11" fillId="0" borderId="0" xfId="1" applyNumberFormat="1" applyFont="1" applyFill="1" applyAlignment="1"/>
    <xf numFmtId="37" fontId="5" fillId="0" borderId="0" xfId="1" applyNumberFormat="1" applyFont="1" applyFill="1" applyBorder="1" applyAlignment="1" applyProtection="1">
      <alignment horizontal="center"/>
    </xf>
    <xf numFmtId="178" fontId="5" fillId="0" borderId="0" xfId="1" applyNumberFormat="1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178" fontId="5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49" fontId="1" fillId="0" borderId="0" xfId="1" applyNumberFormat="1" applyFill="1" applyBorder="1" applyAlignment="1">
      <alignment horizontal="distributed"/>
    </xf>
    <xf numFmtId="49" fontId="5" fillId="0" borderId="5" xfId="1" applyNumberFormat="1" applyFont="1" applyFill="1" applyBorder="1" applyAlignment="1" applyProtection="1"/>
    <xf numFmtId="179" fontId="11" fillId="0" borderId="0" xfId="1" quotePrefix="1" applyNumberFormat="1" applyFont="1" applyFill="1" applyBorder="1" applyAlignment="1" applyProtection="1"/>
    <xf numFmtId="176" fontId="5" fillId="0" borderId="0" xfId="1" applyNumberFormat="1" applyFont="1" applyFill="1" applyAlignment="1">
      <alignment horizontal="center"/>
    </xf>
    <xf numFmtId="49" fontId="14" fillId="0" borderId="0" xfId="1" applyNumberFormat="1" applyFont="1" applyFill="1" applyAlignment="1">
      <alignment horizontal="distributed" wrapText="1"/>
    </xf>
    <xf numFmtId="49" fontId="5" fillId="0" borderId="11" xfId="1" applyNumberFormat="1" applyFont="1" applyFill="1" applyBorder="1" applyAlignment="1"/>
    <xf numFmtId="49" fontId="5" fillId="0" borderId="11" xfId="1" applyNumberFormat="1" applyFont="1" applyFill="1" applyBorder="1" applyAlignment="1"/>
    <xf numFmtId="49" fontId="9" fillId="0" borderId="11" xfId="1" applyNumberFormat="1" applyFont="1" applyFill="1" applyBorder="1" applyAlignment="1" applyProtection="1"/>
    <xf numFmtId="49" fontId="5" fillId="0" borderId="12" xfId="1" applyNumberFormat="1" applyFont="1" applyFill="1" applyBorder="1" applyAlignment="1" applyProtection="1">
      <alignment horizontal="center"/>
    </xf>
    <xf numFmtId="49" fontId="5" fillId="0" borderId="11" xfId="1" applyNumberFormat="1" applyFont="1" applyFill="1" applyBorder="1" applyAlignment="1" applyProtection="1">
      <alignment horizontal="center"/>
    </xf>
    <xf numFmtId="49" fontId="5" fillId="0" borderId="11" xfId="1" applyNumberFormat="1" applyFont="1" applyFill="1" applyBorder="1" applyAlignment="1">
      <alignment horizontal="center"/>
    </xf>
    <xf numFmtId="49" fontId="9" fillId="0" borderId="1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8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/>
    <xf numFmtId="49" fontId="9" fillId="0" borderId="1" xfId="1" quotePrefix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1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9" fillId="0" borderId="6" xfId="1" quotePrefix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  <xf numFmtId="49" fontId="9" fillId="0" borderId="13" xfId="1" applyNumberFormat="1" applyFont="1" applyFill="1" applyBorder="1" applyAlignment="1" applyProtection="1"/>
    <xf numFmtId="49" fontId="5" fillId="0" borderId="10" xfId="1" applyNumberFormat="1" applyFont="1" applyFill="1" applyBorder="1" applyAlignment="1">
      <alignment horizontal="center"/>
    </xf>
    <xf numFmtId="49" fontId="9" fillId="0" borderId="5" xfId="1" quotePrefix="1" applyNumberFormat="1" applyFont="1" applyFill="1" applyBorder="1" applyAlignment="1" applyProtection="1">
      <alignment horizontal="right"/>
    </xf>
    <xf numFmtId="180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49" fontId="5" fillId="0" borderId="0" xfId="1" applyNumberFormat="1" applyFont="1" applyFill="1" applyAlignment="1">
      <alignment horizontal="distributed"/>
    </xf>
    <xf numFmtId="177" fontId="5" fillId="0" borderId="0" xfId="1" applyNumberFormat="1" applyFont="1" applyFill="1" applyBorder="1" applyAlignment="1">
      <alignment horizontal="center"/>
    </xf>
    <xf numFmtId="180" fontId="5" fillId="0" borderId="0" xfId="3" applyNumberFormat="1" applyFont="1" applyFill="1" applyBorder="1" applyAlignment="1">
      <alignment horizontal="right"/>
    </xf>
    <xf numFmtId="181" fontId="5" fillId="0" borderId="0" xfId="3" applyNumberFormat="1" applyFont="1" applyFill="1" applyBorder="1" applyAlignment="1"/>
    <xf numFmtId="179" fontId="9" fillId="0" borderId="0" xfId="1" quotePrefix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distributed"/>
    </xf>
    <xf numFmtId="37" fontId="5" fillId="0" borderId="4" xfId="1" applyNumberFormat="1" applyFont="1" applyFill="1" applyBorder="1" applyAlignment="1">
      <alignment horizontal="right" vertical="center"/>
    </xf>
    <xf numFmtId="3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5" fillId="0" borderId="0" xfId="3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12" xfId="1" applyNumberFormat="1" applyFont="1" applyFill="1" applyBorder="1" applyAlignment="1">
      <alignment horizontal="center"/>
    </xf>
  </cellXfs>
  <cellStyles count="4">
    <cellStyle name="桁区切り 2" xfId="2"/>
    <cellStyle name="桁区切り 5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showGridLines="0" tabSelected="1" zoomScaleNormal="100" zoomScaleSheetLayoutView="100" workbookViewId="0">
      <selection activeCell="A16" sqref="A16"/>
    </sheetView>
  </sheetViews>
  <sheetFormatPr defaultRowHeight="13.5"/>
  <cols>
    <col min="1" max="1" width="1.5" style="3" customWidth="1"/>
    <col min="2" max="4" width="2.375" style="3" customWidth="1"/>
    <col min="5" max="5" width="27.375" style="3" customWidth="1"/>
    <col min="6" max="6" width="1.5" style="3" customWidth="1"/>
    <col min="7" max="26" width="3.875" style="3" customWidth="1"/>
    <col min="27" max="27" width="17.5" style="2" customWidth="1"/>
    <col min="28" max="28" width="9.625" style="3" bestFit="1" customWidth="1"/>
    <col min="29" max="256" width="9" style="3"/>
    <col min="257" max="257" width="1.5" style="3" customWidth="1"/>
    <col min="258" max="260" width="2.375" style="3" customWidth="1"/>
    <col min="261" max="261" width="27.25" style="3" customWidth="1"/>
    <col min="262" max="262" width="1.5" style="3" customWidth="1"/>
    <col min="263" max="282" width="4.125" style="3" customWidth="1"/>
    <col min="283" max="512" width="9" style="3"/>
    <col min="513" max="513" width="1.5" style="3" customWidth="1"/>
    <col min="514" max="516" width="2.375" style="3" customWidth="1"/>
    <col min="517" max="517" width="27.25" style="3" customWidth="1"/>
    <col min="518" max="518" width="1.5" style="3" customWidth="1"/>
    <col min="519" max="538" width="4.125" style="3" customWidth="1"/>
    <col min="539" max="768" width="9" style="3"/>
    <col min="769" max="769" width="1.5" style="3" customWidth="1"/>
    <col min="770" max="772" width="2.375" style="3" customWidth="1"/>
    <col min="773" max="773" width="27.25" style="3" customWidth="1"/>
    <col min="774" max="774" width="1.5" style="3" customWidth="1"/>
    <col min="775" max="794" width="4.125" style="3" customWidth="1"/>
    <col min="795" max="1024" width="9" style="3"/>
    <col min="1025" max="1025" width="1.5" style="3" customWidth="1"/>
    <col min="1026" max="1028" width="2.375" style="3" customWidth="1"/>
    <col min="1029" max="1029" width="27.25" style="3" customWidth="1"/>
    <col min="1030" max="1030" width="1.5" style="3" customWidth="1"/>
    <col min="1031" max="1050" width="4.125" style="3" customWidth="1"/>
    <col min="1051" max="1280" width="9" style="3"/>
    <col min="1281" max="1281" width="1.5" style="3" customWidth="1"/>
    <col min="1282" max="1284" width="2.375" style="3" customWidth="1"/>
    <col min="1285" max="1285" width="27.25" style="3" customWidth="1"/>
    <col min="1286" max="1286" width="1.5" style="3" customWidth="1"/>
    <col min="1287" max="1306" width="4.125" style="3" customWidth="1"/>
    <col min="1307" max="1536" width="9" style="3"/>
    <col min="1537" max="1537" width="1.5" style="3" customWidth="1"/>
    <col min="1538" max="1540" width="2.375" style="3" customWidth="1"/>
    <col min="1541" max="1541" width="27.25" style="3" customWidth="1"/>
    <col min="1542" max="1542" width="1.5" style="3" customWidth="1"/>
    <col min="1543" max="1562" width="4.125" style="3" customWidth="1"/>
    <col min="1563" max="1792" width="9" style="3"/>
    <col min="1793" max="1793" width="1.5" style="3" customWidth="1"/>
    <col min="1794" max="1796" width="2.375" style="3" customWidth="1"/>
    <col min="1797" max="1797" width="27.25" style="3" customWidth="1"/>
    <col min="1798" max="1798" width="1.5" style="3" customWidth="1"/>
    <col min="1799" max="1818" width="4.125" style="3" customWidth="1"/>
    <col min="1819" max="2048" width="9" style="3"/>
    <col min="2049" max="2049" width="1.5" style="3" customWidth="1"/>
    <col min="2050" max="2052" width="2.375" style="3" customWidth="1"/>
    <col min="2053" max="2053" width="27.25" style="3" customWidth="1"/>
    <col min="2054" max="2054" width="1.5" style="3" customWidth="1"/>
    <col min="2055" max="2074" width="4.125" style="3" customWidth="1"/>
    <col min="2075" max="2304" width="9" style="3"/>
    <col min="2305" max="2305" width="1.5" style="3" customWidth="1"/>
    <col min="2306" max="2308" width="2.375" style="3" customWidth="1"/>
    <col min="2309" max="2309" width="27.25" style="3" customWidth="1"/>
    <col min="2310" max="2310" width="1.5" style="3" customWidth="1"/>
    <col min="2311" max="2330" width="4.125" style="3" customWidth="1"/>
    <col min="2331" max="2560" width="9" style="3"/>
    <col min="2561" max="2561" width="1.5" style="3" customWidth="1"/>
    <col min="2562" max="2564" width="2.375" style="3" customWidth="1"/>
    <col min="2565" max="2565" width="27.25" style="3" customWidth="1"/>
    <col min="2566" max="2566" width="1.5" style="3" customWidth="1"/>
    <col min="2567" max="2586" width="4.125" style="3" customWidth="1"/>
    <col min="2587" max="2816" width="9" style="3"/>
    <col min="2817" max="2817" width="1.5" style="3" customWidth="1"/>
    <col min="2818" max="2820" width="2.375" style="3" customWidth="1"/>
    <col min="2821" max="2821" width="27.25" style="3" customWidth="1"/>
    <col min="2822" max="2822" width="1.5" style="3" customWidth="1"/>
    <col min="2823" max="2842" width="4.125" style="3" customWidth="1"/>
    <col min="2843" max="3072" width="9" style="3"/>
    <col min="3073" max="3073" width="1.5" style="3" customWidth="1"/>
    <col min="3074" max="3076" width="2.375" style="3" customWidth="1"/>
    <col min="3077" max="3077" width="27.25" style="3" customWidth="1"/>
    <col min="3078" max="3078" width="1.5" style="3" customWidth="1"/>
    <col min="3079" max="3098" width="4.125" style="3" customWidth="1"/>
    <col min="3099" max="3328" width="9" style="3"/>
    <col min="3329" max="3329" width="1.5" style="3" customWidth="1"/>
    <col min="3330" max="3332" width="2.375" style="3" customWidth="1"/>
    <col min="3333" max="3333" width="27.25" style="3" customWidth="1"/>
    <col min="3334" max="3334" width="1.5" style="3" customWidth="1"/>
    <col min="3335" max="3354" width="4.125" style="3" customWidth="1"/>
    <col min="3355" max="3584" width="9" style="3"/>
    <col min="3585" max="3585" width="1.5" style="3" customWidth="1"/>
    <col min="3586" max="3588" width="2.375" style="3" customWidth="1"/>
    <col min="3589" max="3589" width="27.25" style="3" customWidth="1"/>
    <col min="3590" max="3590" width="1.5" style="3" customWidth="1"/>
    <col min="3591" max="3610" width="4.125" style="3" customWidth="1"/>
    <col min="3611" max="3840" width="9" style="3"/>
    <col min="3841" max="3841" width="1.5" style="3" customWidth="1"/>
    <col min="3842" max="3844" width="2.375" style="3" customWidth="1"/>
    <col min="3845" max="3845" width="27.25" style="3" customWidth="1"/>
    <col min="3846" max="3846" width="1.5" style="3" customWidth="1"/>
    <col min="3847" max="3866" width="4.125" style="3" customWidth="1"/>
    <col min="3867" max="4096" width="9" style="3"/>
    <col min="4097" max="4097" width="1.5" style="3" customWidth="1"/>
    <col min="4098" max="4100" width="2.375" style="3" customWidth="1"/>
    <col min="4101" max="4101" width="27.25" style="3" customWidth="1"/>
    <col min="4102" max="4102" width="1.5" style="3" customWidth="1"/>
    <col min="4103" max="4122" width="4.125" style="3" customWidth="1"/>
    <col min="4123" max="4352" width="9" style="3"/>
    <col min="4353" max="4353" width="1.5" style="3" customWidth="1"/>
    <col min="4354" max="4356" width="2.375" style="3" customWidth="1"/>
    <col min="4357" max="4357" width="27.25" style="3" customWidth="1"/>
    <col min="4358" max="4358" width="1.5" style="3" customWidth="1"/>
    <col min="4359" max="4378" width="4.125" style="3" customWidth="1"/>
    <col min="4379" max="4608" width="9" style="3"/>
    <col min="4609" max="4609" width="1.5" style="3" customWidth="1"/>
    <col min="4610" max="4612" width="2.375" style="3" customWidth="1"/>
    <col min="4613" max="4613" width="27.25" style="3" customWidth="1"/>
    <col min="4614" max="4614" width="1.5" style="3" customWidth="1"/>
    <col min="4615" max="4634" width="4.125" style="3" customWidth="1"/>
    <col min="4635" max="4864" width="9" style="3"/>
    <col min="4865" max="4865" width="1.5" style="3" customWidth="1"/>
    <col min="4866" max="4868" width="2.375" style="3" customWidth="1"/>
    <col min="4869" max="4869" width="27.25" style="3" customWidth="1"/>
    <col min="4870" max="4870" width="1.5" style="3" customWidth="1"/>
    <col min="4871" max="4890" width="4.125" style="3" customWidth="1"/>
    <col min="4891" max="5120" width="9" style="3"/>
    <col min="5121" max="5121" width="1.5" style="3" customWidth="1"/>
    <col min="5122" max="5124" width="2.375" style="3" customWidth="1"/>
    <col min="5125" max="5125" width="27.25" style="3" customWidth="1"/>
    <col min="5126" max="5126" width="1.5" style="3" customWidth="1"/>
    <col min="5127" max="5146" width="4.125" style="3" customWidth="1"/>
    <col min="5147" max="5376" width="9" style="3"/>
    <col min="5377" max="5377" width="1.5" style="3" customWidth="1"/>
    <col min="5378" max="5380" width="2.375" style="3" customWidth="1"/>
    <col min="5381" max="5381" width="27.25" style="3" customWidth="1"/>
    <col min="5382" max="5382" width="1.5" style="3" customWidth="1"/>
    <col min="5383" max="5402" width="4.125" style="3" customWidth="1"/>
    <col min="5403" max="5632" width="9" style="3"/>
    <col min="5633" max="5633" width="1.5" style="3" customWidth="1"/>
    <col min="5634" max="5636" width="2.375" style="3" customWidth="1"/>
    <col min="5637" max="5637" width="27.25" style="3" customWidth="1"/>
    <col min="5638" max="5638" width="1.5" style="3" customWidth="1"/>
    <col min="5639" max="5658" width="4.125" style="3" customWidth="1"/>
    <col min="5659" max="5888" width="9" style="3"/>
    <col min="5889" max="5889" width="1.5" style="3" customWidth="1"/>
    <col min="5890" max="5892" width="2.375" style="3" customWidth="1"/>
    <col min="5893" max="5893" width="27.25" style="3" customWidth="1"/>
    <col min="5894" max="5894" width="1.5" style="3" customWidth="1"/>
    <col min="5895" max="5914" width="4.125" style="3" customWidth="1"/>
    <col min="5915" max="6144" width="9" style="3"/>
    <col min="6145" max="6145" width="1.5" style="3" customWidth="1"/>
    <col min="6146" max="6148" width="2.375" style="3" customWidth="1"/>
    <col min="6149" max="6149" width="27.25" style="3" customWidth="1"/>
    <col min="6150" max="6150" width="1.5" style="3" customWidth="1"/>
    <col min="6151" max="6170" width="4.125" style="3" customWidth="1"/>
    <col min="6171" max="6400" width="9" style="3"/>
    <col min="6401" max="6401" width="1.5" style="3" customWidth="1"/>
    <col min="6402" max="6404" width="2.375" style="3" customWidth="1"/>
    <col min="6405" max="6405" width="27.25" style="3" customWidth="1"/>
    <col min="6406" max="6406" width="1.5" style="3" customWidth="1"/>
    <col min="6407" max="6426" width="4.125" style="3" customWidth="1"/>
    <col min="6427" max="6656" width="9" style="3"/>
    <col min="6657" max="6657" width="1.5" style="3" customWidth="1"/>
    <col min="6658" max="6660" width="2.375" style="3" customWidth="1"/>
    <col min="6661" max="6661" width="27.25" style="3" customWidth="1"/>
    <col min="6662" max="6662" width="1.5" style="3" customWidth="1"/>
    <col min="6663" max="6682" width="4.125" style="3" customWidth="1"/>
    <col min="6683" max="6912" width="9" style="3"/>
    <col min="6913" max="6913" width="1.5" style="3" customWidth="1"/>
    <col min="6914" max="6916" width="2.375" style="3" customWidth="1"/>
    <col min="6917" max="6917" width="27.25" style="3" customWidth="1"/>
    <col min="6918" max="6918" width="1.5" style="3" customWidth="1"/>
    <col min="6919" max="6938" width="4.125" style="3" customWidth="1"/>
    <col min="6939" max="7168" width="9" style="3"/>
    <col min="7169" max="7169" width="1.5" style="3" customWidth="1"/>
    <col min="7170" max="7172" width="2.375" style="3" customWidth="1"/>
    <col min="7173" max="7173" width="27.25" style="3" customWidth="1"/>
    <col min="7174" max="7174" width="1.5" style="3" customWidth="1"/>
    <col min="7175" max="7194" width="4.125" style="3" customWidth="1"/>
    <col min="7195" max="7424" width="9" style="3"/>
    <col min="7425" max="7425" width="1.5" style="3" customWidth="1"/>
    <col min="7426" max="7428" width="2.375" style="3" customWidth="1"/>
    <col min="7429" max="7429" width="27.25" style="3" customWidth="1"/>
    <col min="7430" max="7430" width="1.5" style="3" customWidth="1"/>
    <col min="7431" max="7450" width="4.125" style="3" customWidth="1"/>
    <col min="7451" max="7680" width="9" style="3"/>
    <col min="7681" max="7681" width="1.5" style="3" customWidth="1"/>
    <col min="7682" max="7684" width="2.375" style="3" customWidth="1"/>
    <col min="7685" max="7685" width="27.25" style="3" customWidth="1"/>
    <col min="7686" max="7686" width="1.5" style="3" customWidth="1"/>
    <col min="7687" max="7706" width="4.125" style="3" customWidth="1"/>
    <col min="7707" max="7936" width="9" style="3"/>
    <col min="7937" max="7937" width="1.5" style="3" customWidth="1"/>
    <col min="7938" max="7940" width="2.375" style="3" customWidth="1"/>
    <col min="7941" max="7941" width="27.25" style="3" customWidth="1"/>
    <col min="7942" max="7942" width="1.5" style="3" customWidth="1"/>
    <col min="7943" max="7962" width="4.125" style="3" customWidth="1"/>
    <col min="7963" max="8192" width="9" style="3"/>
    <col min="8193" max="8193" width="1.5" style="3" customWidth="1"/>
    <col min="8194" max="8196" width="2.375" style="3" customWidth="1"/>
    <col min="8197" max="8197" width="27.25" style="3" customWidth="1"/>
    <col min="8198" max="8198" width="1.5" style="3" customWidth="1"/>
    <col min="8199" max="8218" width="4.125" style="3" customWidth="1"/>
    <col min="8219" max="8448" width="9" style="3"/>
    <col min="8449" max="8449" width="1.5" style="3" customWidth="1"/>
    <col min="8450" max="8452" width="2.375" style="3" customWidth="1"/>
    <col min="8453" max="8453" width="27.25" style="3" customWidth="1"/>
    <col min="8454" max="8454" width="1.5" style="3" customWidth="1"/>
    <col min="8455" max="8474" width="4.125" style="3" customWidth="1"/>
    <col min="8475" max="8704" width="9" style="3"/>
    <col min="8705" max="8705" width="1.5" style="3" customWidth="1"/>
    <col min="8706" max="8708" width="2.375" style="3" customWidth="1"/>
    <col min="8709" max="8709" width="27.25" style="3" customWidth="1"/>
    <col min="8710" max="8710" width="1.5" style="3" customWidth="1"/>
    <col min="8711" max="8730" width="4.125" style="3" customWidth="1"/>
    <col min="8731" max="8960" width="9" style="3"/>
    <col min="8961" max="8961" width="1.5" style="3" customWidth="1"/>
    <col min="8962" max="8964" width="2.375" style="3" customWidth="1"/>
    <col min="8965" max="8965" width="27.25" style="3" customWidth="1"/>
    <col min="8966" max="8966" width="1.5" style="3" customWidth="1"/>
    <col min="8967" max="8986" width="4.125" style="3" customWidth="1"/>
    <col min="8987" max="9216" width="9" style="3"/>
    <col min="9217" max="9217" width="1.5" style="3" customWidth="1"/>
    <col min="9218" max="9220" width="2.375" style="3" customWidth="1"/>
    <col min="9221" max="9221" width="27.25" style="3" customWidth="1"/>
    <col min="9222" max="9222" width="1.5" style="3" customWidth="1"/>
    <col min="9223" max="9242" width="4.125" style="3" customWidth="1"/>
    <col min="9243" max="9472" width="9" style="3"/>
    <col min="9473" max="9473" width="1.5" style="3" customWidth="1"/>
    <col min="9474" max="9476" width="2.375" style="3" customWidth="1"/>
    <col min="9477" max="9477" width="27.25" style="3" customWidth="1"/>
    <col min="9478" max="9478" width="1.5" style="3" customWidth="1"/>
    <col min="9479" max="9498" width="4.125" style="3" customWidth="1"/>
    <col min="9499" max="9728" width="9" style="3"/>
    <col min="9729" max="9729" width="1.5" style="3" customWidth="1"/>
    <col min="9730" max="9732" width="2.375" style="3" customWidth="1"/>
    <col min="9733" max="9733" width="27.25" style="3" customWidth="1"/>
    <col min="9734" max="9734" width="1.5" style="3" customWidth="1"/>
    <col min="9735" max="9754" width="4.125" style="3" customWidth="1"/>
    <col min="9755" max="9984" width="9" style="3"/>
    <col min="9985" max="9985" width="1.5" style="3" customWidth="1"/>
    <col min="9986" max="9988" width="2.375" style="3" customWidth="1"/>
    <col min="9989" max="9989" width="27.25" style="3" customWidth="1"/>
    <col min="9990" max="9990" width="1.5" style="3" customWidth="1"/>
    <col min="9991" max="10010" width="4.125" style="3" customWidth="1"/>
    <col min="10011" max="10240" width="9" style="3"/>
    <col min="10241" max="10241" width="1.5" style="3" customWidth="1"/>
    <col min="10242" max="10244" width="2.375" style="3" customWidth="1"/>
    <col min="10245" max="10245" width="27.25" style="3" customWidth="1"/>
    <col min="10246" max="10246" width="1.5" style="3" customWidth="1"/>
    <col min="10247" max="10266" width="4.125" style="3" customWidth="1"/>
    <col min="10267" max="10496" width="9" style="3"/>
    <col min="10497" max="10497" width="1.5" style="3" customWidth="1"/>
    <col min="10498" max="10500" width="2.375" style="3" customWidth="1"/>
    <col min="10501" max="10501" width="27.25" style="3" customWidth="1"/>
    <col min="10502" max="10502" width="1.5" style="3" customWidth="1"/>
    <col min="10503" max="10522" width="4.125" style="3" customWidth="1"/>
    <col min="10523" max="10752" width="9" style="3"/>
    <col min="10753" max="10753" width="1.5" style="3" customWidth="1"/>
    <col min="10754" max="10756" width="2.375" style="3" customWidth="1"/>
    <col min="10757" max="10757" width="27.25" style="3" customWidth="1"/>
    <col min="10758" max="10758" width="1.5" style="3" customWidth="1"/>
    <col min="10759" max="10778" width="4.125" style="3" customWidth="1"/>
    <col min="10779" max="11008" width="9" style="3"/>
    <col min="11009" max="11009" width="1.5" style="3" customWidth="1"/>
    <col min="11010" max="11012" width="2.375" style="3" customWidth="1"/>
    <col min="11013" max="11013" width="27.25" style="3" customWidth="1"/>
    <col min="11014" max="11014" width="1.5" style="3" customWidth="1"/>
    <col min="11015" max="11034" width="4.125" style="3" customWidth="1"/>
    <col min="11035" max="11264" width="9" style="3"/>
    <col min="11265" max="11265" width="1.5" style="3" customWidth="1"/>
    <col min="11266" max="11268" width="2.375" style="3" customWidth="1"/>
    <col min="11269" max="11269" width="27.25" style="3" customWidth="1"/>
    <col min="11270" max="11270" width="1.5" style="3" customWidth="1"/>
    <col min="11271" max="11290" width="4.125" style="3" customWidth="1"/>
    <col min="11291" max="11520" width="9" style="3"/>
    <col min="11521" max="11521" width="1.5" style="3" customWidth="1"/>
    <col min="11522" max="11524" width="2.375" style="3" customWidth="1"/>
    <col min="11525" max="11525" width="27.25" style="3" customWidth="1"/>
    <col min="11526" max="11526" width="1.5" style="3" customWidth="1"/>
    <col min="11527" max="11546" width="4.125" style="3" customWidth="1"/>
    <col min="11547" max="11776" width="9" style="3"/>
    <col min="11777" max="11777" width="1.5" style="3" customWidth="1"/>
    <col min="11778" max="11780" width="2.375" style="3" customWidth="1"/>
    <col min="11781" max="11781" width="27.25" style="3" customWidth="1"/>
    <col min="11782" max="11782" width="1.5" style="3" customWidth="1"/>
    <col min="11783" max="11802" width="4.125" style="3" customWidth="1"/>
    <col min="11803" max="12032" width="9" style="3"/>
    <col min="12033" max="12033" width="1.5" style="3" customWidth="1"/>
    <col min="12034" max="12036" width="2.375" style="3" customWidth="1"/>
    <col min="12037" max="12037" width="27.25" style="3" customWidth="1"/>
    <col min="12038" max="12038" width="1.5" style="3" customWidth="1"/>
    <col min="12039" max="12058" width="4.125" style="3" customWidth="1"/>
    <col min="12059" max="12288" width="9" style="3"/>
    <col min="12289" max="12289" width="1.5" style="3" customWidth="1"/>
    <col min="12290" max="12292" width="2.375" style="3" customWidth="1"/>
    <col min="12293" max="12293" width="27.25" style="3" customWidth="1"/>
    <col min="12294" max="12294" width="1.5" style="3" customWidth="1"/>
    <col min="12295" max="12314" width="4.125" style="3" customWidth="1"/>
    <col min="12315" max="12544" width="9" style="3"/>
    <col min="12545" max="12545" width="1.5" style="3" customWidth="1"/>
    <col min="12546" max="12548" width="2.375" style="3" customWidth="1"/>
    <col min="12549" max="12549" width="27.25" style="3" customWidth="1"/>
    <col min="12550" max="12550" width="1.5" style="3" customWidth="1"/>
    <col min="12551" max="12570" width="4.125" style="3" customWidth="1"/>
    <col min="12571" max="12800" width="9" style="3"/>
    <col min="12801" max="12801" width="1.5" style="3" customWidth="1"/>
    <col min="12802" max="12804" width="2.375" style="3" customWidth="1"/>
    <col min="12805" max="12805" width="27.25" style="3" customWidth="1"/>
    <col min="12806" max="12806" width="1.5" style="3" customWidth="1"/>
    <col min="12807" max="12826" width="4.125" style="3" customWidth="1"/>
    <col min="12827" max="13056" width="9" style="3"/>
    <col min="13057" max="13057" width="1.5" style="3" customWidth="1"/>
    <col min="13058" max="13060" width="2.375" style="3" customWidth="1"/>
    <col min="13061" max="13061" width="27.25" style="3" customWidth="1"/>
    <col min="13062" max="13062" width="1.5" style="3" customWidth="1"/>
    <col min="13063" max="13082" width="4.125" style="3" customWidth="1"/>
    <col min="13083" max="13312" width="9" style="3"/>
    <col min="13313" max="13313" width="1.5" style="3" customWidth="1"/>
    <col min="13314" max="13316" width="2.375" style="3" customWidth="1"/>
    <col min="13317" max="13317" width="27.25" style="3" customWidth="1"/>
    <col min="13318" max="13318" width="1.5" style="3" customWidth="1"/>
    <col min="13319" max="13338" width="4.125" style="3" customWidth="1"/>
    <col min="13339" max="13568" width="9" style="3"/>
    <col min="13569" max="13569" width="1.5" style="3" customWidth="1"/>
    <col min="13570" max="13572" width="2.375" style="3" customWidth="1"/>
    <col min="13573" max="13573" width="27.25" style="3" customWidth="1"/>
    <col min="13574" max="13574" width="1.5" style="3" customWidth="1"/>
    <col min="13575" max="13594" width="4.125" style="3" customWidth="1"/>
    <col min="13595" max="13824" width="9" style="3"/>
    <col min="13825" max="13825" width="1.5" style="3" customWidth="1"/>
    <col min="13826" max="13828" width="2.375" style="3" customWidth="1"/>
    <col min="13829" max="13829" width="27.25" style="3" customWidth="1"/>
    <col min="13830" max="13830" width="1.5" style="3" customWidth="1"/>
    <col min="13831" max="13850" width="4.125" style="3" customWidth="1"/>
    <col min="13851" max="14080" width="9" style="3"/>
    <col min="14081" max="14081" width="1.5" style="3" customWidth="1"/>
    <col min="14082" max="14084" width="2.375" style="3" customWidth="1"/>
    <col min="14085" max="14085" width="27.25" style="3" customWidth="1"/>
    <col min="14086" max="14086" width="1.5" style="3" customWidth="1"/>
    <col min="14087" max="14106" width="4.125" style="3" customWidth="1"/>
    <col min="14107" max="14336" width="9" style="3"/>
    <col min="14337" max="14337" width="1.5" style="3" customWidth="1"/>
    <col min="14338" max="14340" width="2.375" style="3" customWidth="1"/>
    <col min="14341" max="14341" width="27.25" style="3" customWidth="1"/>
    <col min="14342" max="14342" width="1.5" style="3" customWidth="1"/>
    <col min="14343" max="14362" width="4.125" style="3" customWidth="1"/>
    <col min="14363" max="14592" width="9" style="3"/>
    <col min="14593" max="14593" width="1.5" style="3" customWidth="1"/>
    <col min="14594" max="14596" width="2.375" style="3" customWidth="1"/>
    <col min="14597" max="14597" width="27.25" style="3" customWidth="1"/>
    <col min="14598" max="14598" width="1.5" style="3" customWidth="1"/>
    <col min="14599" max="14618" width="4.125" style="3" customWidth="1"/>
    <col min="14619" max="14848" width="9" style="3"/>
    <col min="14849" max="14849" width="1.5" style="3" customWidth="1"/>
    <col min="14850" max="14852" width="2.375" style="3" customWidth="1"/>
    <col min="14853" max="14853" width="27.25" style="3" customWidth="1"/>
    <col min="14854" max="14854" width="1.5" style="3" customWidth="1"/>
    <col min="14855" max="14874" width="4.125" style="3" customWidth="1"/>
    <col min="14875" max="15104" width="9" style="3"/>
    <col min="15105" max="15105" width="1.5" style="3" customWidth="1"/>
    <col min="15106" max="15108" width="2.375" style="3" customWidth="1"/>
    <col min="15109" max="15109" width="27.25" style="3" customWidth="1"/>
    <col min="15110" max="15110" width="1.5" style="3" customWidth="1"/>
    <col min="15111" max="15130" width="4.125" style="3" customWidth="1"/>
    <col min="15131" max="15360" width="9" style="3"/>
    <col min="15361" max="15361" width="1.5" style="3" customWidth="1"/>
    <col min="15362" max="15364" width="2.375" style="3" customWidth="1"/>
    <col min="15365" max="15365" width="27.25" style="3" customWidth="1"/>
    <col min="15366" max="15366" width="1.5" style="3" customWidth="1"/>
    <col min="15367" max="15386" width="4.125" style="3" customWidth="1"/>
    <col min="15387" max="15616" width="9" style="3"/>
    <col min="15617" max="15617" width="1.5" style="3" customWidth="1"/>
    <col min="15618" max="15620" width="2.375" style="3" customWidth="1"/>
    <col min="15621" max="15621" width="27.25" style="3" customWidth="1"/>
    <col min="15622" max="15622" width="1.5" style="3" customWidth="1"/>
    <col min="15623" max="15642" width="4.125" style="3" customWidth="1"/>
    <col min="15643" max="15872" width="9" style="3"/>
    <col min="15873" max="15873" width="1.5" style="3" customWidth="1"/>
    <col min="15874" max="15876" width="2.375" style="3" customWidth="1"/>
    <col min="15877" max="15877" width="27.25" style="3" customWidth="1"/>
    <col min="15878" max="15878" width="1.5" style="3" customWidth="1"/>
    <col min="15879" max="15898" width="4.125" style="3" customWidth="1"/>
    <col min="15899" max="16128" width="9" style="3"/>
    <col min="16129" max="16129" width="1.5" style="3" customWidth="1"/>
    <col min="16130" max="16132" width="2.375" style="3" customWidth="1"/>
    <col min="16133" max="16133" width="27.25" style="3" customWidth="1"/>
    <col min="16134" max="16134" width="1.5" style="3" customWidth="1"/>
    <col min="16135" max="16154" width="4.125" style="3" customWidth="1"/>
    <col min="16155" max="16384" width="9" style="3"/>
  </cols>
  <sheetData>
    <row r="1" spans="1:28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 ht="18" customHeight="1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2</v>
      </c>
      <c r="X2" s="6"/>
      <c r="Y2" s="6"/>
      <c r="Z2" s="6"/>
    </row>
    <row r="3" spans="1:28" ht="4.5" customHeight="1" thickBot="1">
      <c r="E3" s="7"/>
    </row>
    <row r="4" spans="1:28" ht="14.25" customHeight="1">
      <c r="A4" s="8"/>
      <c r="B4" s="8"/>
      <c r="C4" s="9" t="s">
        <v>3</v>
      </c>
      <c r="D4" s="9"/>
      <c r="E4" s="9"/>
      <c r="F4" s="10"/>
      <c r="G4" s="11" t="s">
        <v>4</v>
      </c>
      <c r="H4" s="12"/>
      <c r="I4" s="12"/>
      <c r="J4" s="13"/>
      <c r="K4" s="11" t="s">
        <v>5</v>
      </c>
      <c r="L4" s="12"/>
      <c r="M4" s="12"/>
      <c r="N4" s="13"/>
      <c r="O4" s="11" t="s">
        <v>6</v>
      </c>
      <c r="P4" s="12"/>
      <c r="Q4" s="12"/>
      <c r="R4" s="13"/>
      <c r="S4" s="11" t="s">
        <v>7</v>
      </c>
      <c r="T4" s="12"/>
      <c r="U4" s="12"/>
      <c r="V4" s="13"/>
      <c r="W4" s="14" t="s">
        <v>8</v>
      </c>
      <c r="X4" s="15"/>
      <c r="Y4" s="15"/>
      <c r="Z4" s="15"/>
    </row>
    <row r="5" spans="1:28" ht="14.25" customHeight="1">
      <c r="A5" s="16"/>
      <c r="B5" s="16"/>
      <c r="C5" s="17"/>
      <c r="D5" s="17"/>
      <c r="E5" s="17"/>
      <c r="F5" s="16"/>
      <c r="G5" s="18"/>
      <c r="H5" s="19"/>
      <c r="I5" s="19"/>
      <c r="J5" s="20"/>
      <c r="K5" s="18"/>
      <c r="L5" s="19"/>
      <c r="M5" s="19"/>
      <c r="N5" s="20"/>
      <c r="O5" s="18"/>
      <c r="P5" s="19"/>
      <c r="Q5" s="19"/>
      <c r="R5" s="20"/>
      <c r="S5" s="18"/>
      <c r="T5" s="19"/>
      <c r="U5" s="19"/>
      <c r="V5" s="20"/>
      <c r="W5" s="21"/>
      <c r="X5" s="22"/>
      <c r="Y5" s="22"/>
      <c r="Z5" s="22"/>
    </row>
    <row r="6" spans="1:28" ht="14.25" customHeight="1">
      <c r="A6" s="23"/>
      <c r="B6" s="23"/>
      <c r="C6" s="24"/>
      <c r="D6" s="24"/>
      <c r="E6" s="24"/>
      <c r="F6" s="23"/>
      <c r="G6" s="25"/>
      <c r="H6" s="26"/>
      <c r="I6" s="26"/>
      <c r="J6" s="27"/>
      <c r="K6" s="25"/>
      <c r="L6" s="26"/>
      <c r="M6" s="26"/>
      <c r="N6" s="27"/>
      <c r="O6" s="25"/>
      <c r="P6" s="26"/>
      <c r="Q6" s="26"/>
      <c r="R6" s="27"/>
      <c r="S6" s="25"/>
      <c r="T6" s="26"/>
      <c r="U6" s="26"/>
      <c r="V6" s="27"/>
      <c r="W6" s="28"/>
      <c r="X6" s="29"/>
      <c r="Y6" s="29"/>
      <c r="Z6" s="29"/>
    </row>
    <row r="7" spans="1:28" s="2" customFormat="1" ht="6.95" customHeight="1">
      <c r="A7" s="3"/>
      <c r="B7" s="3"/>
      <c r="C7" s="30"/>
      <c r="D7" s="30"/>
      <c r="E7" s="30"/>
      <c r="F7" s="31"/>
      <c r="G7" s="32"/>
      <c r="H7" s="33"/>
      <c r="I7" s="33"/>
      <c r="J7" s="33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0"/>
      <c r="X7" s="30"/>
      <c r="Y7" s="30"/>
      <c r="Z7" s="30"/>
    </row>
    <row r="8" spans="1:28" s="2" customFormat="1" ht="16.5" customHeight="1">
      <c r="A8" s="3"/>
      <c r="B8" s="35" t="s">
        <v>9</v>
      </c>
      <c r="C8" s="35"/>
      <c r="D8" s="35"/>
      <c r="E8" s="35"/>
      <c r="F8" s="31"/>
      <c r="G8" s="36">
        <v>193950380</v>
      </c>
      <c r="H8" s="37"/>
      <c r="I8" s="37"/>
      <c r="J8" s="37"/>
      <c r="K8" s="37">
        <f>K10+K46+K49+K47+K48</f>
        <v>17157389</v>
      </c>
      <c r="L8" s="37"/>
      <c r="M8" s="37"/>
      <c r="N8" s="37"/>
      <c r="O8" s="37">
        <f>O10+O46+O49+O47+O48</f>
        <v>14393400</v>
      </c>
      <c r="P8" s="37"/>
      <c r="Q8" s="37"/>
      <c r="R8" s="37"/>
      <c r="S8" s="37">
        <f>S10+S46+S49+S47+S48</f>
        <v>191186391</v>
      </c>
      <c r="T8" s="37"/>
      <c r="U8" s="37"/>
      <c r="V8" s="37"/>
      <c r="W8" s="38">
        <f>W10+W46+W49+W47+W48</f>
        <v>100</v>
      </c>
      <c r="X8" s="38"/>
      <c r="Y8" s="38"/>
      <c r="Z8" s="38"/>
    </row>
    <row r="9" spans="1:28" s="2" customFormat="1" ht="11.25" customHeight="1">
      <c r="A9" s="3"/>
      <c r="B9" s="3"/>
      <c r="C9" s="39"/>
      <c r="D9" s="39"/>
      <c r="E9" s="39"/>
      <c r="F9" s="31"/>
      <c r="G9" s="40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8" s="2" customFormat="1" ht="16.5" customHeight="1">
      <c r="A10" s="3"/>
      <c r="B10" s="3"/>
      <c r="C10" s="41" t="s">
        <v>10</v>
      </c>
      <c r="D10" s="41"/>
      <c r="E10" s="41"/>
      <c r="F10" s="31"/>
      <c r="G10" s="42">
        <v>134101643</v>
      </c>
      <c r="H10" s="43"/>
      <c r="I10" s="43"/>
      <c r="J10" s="43"/>
      <c r="K10" s="43">
        <f>K12+K17+K21+K25+K27+K34+K36+K41+K42+K43</f>
        <v>10906159</v>
      </c>
      <c r="L10" s="43"/>
      <c r="M10" s="43"/>
      <c r="N10" s="43"/>
      <c r="O10" s="43">
        <f>O12+O17+O21+O25+O27+O34+O36+O41+O42+O43+O44</f>
        <v>12895900</v>
      </c>
      <c r="P10" s="43"/>
      <c r="Q10" s="43"/>
      <c r="R10" s="43"/>
      <c r="S10" s="43">
        <f>S12+S17+S21+S25+S27+S34+S36+S41+S42+S43+S44</f>
        <v>136091384</v>
      </c>
      <c r="T10" s="43"/>
      <c r="U10" s="43"/>
      <c r="V10" s="43"/>
      <c r="W10" s="44">
        <f>W12+W17+W21+W25+W27+W34+W36+W41+W42+W43+W44</f>
        <v>71.19</v>
      </c>
      <c r="X10" s="44"/>
      <c r="Y10" s="44"/>
      <c r="Z10" s="44"/>
      <c r="AA10" s="45"/>
      <c r="AB10" s="46"/>
    </row>
    <row r="11" spans="1:28" s="2" customFormat="1" ht="11.25" customHeight="1">
      <c r="A11" s="3"/>
      <c r="B11" s="3"/>
      <c r="C11" s="47"/>
      <c r="D11" s="47"/>
      <c r="E11" s="47"/>
      <c r="F11" s="4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0"/>
      <c r="X11" s="50"/>
      <c r="Y11" s="50"/>
      <c r="Z11" s="50"/>
      <c r="AA11" s="45"/>
      <c r="AB11" s="46"/>
    </row>
    <row r="12" spans="1:28" s="2" customFormat="1" ht="15.75" customHeight="1">
      <c r="A12" s="3"/>
      <c r="B12" s="3"/>
      <c r="C12" s="51"/>
      <c r="D12" s="41" t="s">
        <v>11</v>
      </c>
      <c r="E12" s="41"/>
      <c r="F12" s="48"/>
      <c r="G12" s="43">
        <v>7176784</v>
      </c>
      <c r="H12" s="43"/>
      <c r="I12" s="43"/>
      <c r="J12" s="43"/>
      <c r="K12" s="43">
        <f>SUM(K13:N15)</f>
        <v>672705</v>
      </c>
      <c r="L12" s="43"/>
      <c r="M12" s="43"/>
      <c r="N12" s="43"/>
      <c r="O12" s="43">
        <f>SUM(O13:R15)</f>
        <v>226000</v>
      </c>
      <c r="P12" s="43"/>
      <c r="Q12" s="43"/>
      <c r="R12" s="43"/>
      <c r="S12" s="43">
        <f>SUM(S13:V15)</f>
        <v>6730079</v>
      </c>
      <c r="T12" s="43"/>
      <c r="U12" s="43"/>
      <c r="V12" s="43"/>
      <c r="W12" s="50">
        <f>+W13+W14+W15+W16</f>
        <v>3.52</v>
      </c>
      <c r="X12" s="50"/>
      <c r="Y12" s="50"/>
      <c r="Z12" s="50"/>
      <c r="AA12" s="45"/>
      <c r="AB12" s="46"/>
    </row>
    <row r="13" spans="1:28" s="2" customFormat="1" ht="15.75" customHeight="1">
      <c r="A13" s="3"/>
      <c r="B13" s="3"/>
      <c r="C13" s="51"/>
      <c r="D13" s="51"/>
      <c r="E13" s="52" t="s">
        <v>12</v>
      </c>
      <c r="F13" s="48"/>
      <c r="G13" s="43">
        <v>2812685</v>
      </c>
      <c r="H13" s="43"/>
      <c r="I13" s="43"/>
      <c r="J13" s="43"/>
      <c r="K13" s="43">
        <v>279303</v>
      </c>
      <c r="L13" s="43"/>
      <c r="M13" s="43"/>
      <c r="N13" s="43"/>
      <c r="O13" s="43">
        <v>21000</v>
      </c>
      <c r="P13" s="43"/>
      <c r="Q13" s="43"/>
      <c r="R13" s="43"/>
      <c r="S13" s="43">
        <v>2554382</v>
      </c>
      <c r="T13" s="43"/>
      <c r="U13" s="43"/>
      <c r="V13" s="43"/>
      <c r="W13" s="50">
        <f>ROUND(S13/$S$8*100,2)</f>
        <v>1.34</v>
      </c>
      <c r="X13" s="50"/>
      <c r="Y13" s="50"/>
      <c r="Z13" s="50"/>
      <c r="AA13" s="45"/>
      <c r="AB13" s="46"/>
    </row>
    <row r="14" spans="1:28" s="2" customFormat="1" ht="15.75" customHeight="1">
      <c r="A14" s="3"/>
      <c r="B14" s="3"/>
      <c r="C14" s="51"/>
      <c r="D14" s="51"/>
      <c r="E14" s="52" t="s">
        <v>13</v>
      </c>
      <c r="F14" s="48"/>
      <c r="G14" s="43">
        <v>4335668</v>
      </c>
      <c r="H14" s="43"/>
      <c r="I14" s="43"/>
      <c r="J14" s="43"/>
      <c r="K14" s="43">
        <v>390830</v>
      </c>
      <c r="L14" s="43"/>
      <c r="M14" s="43"/>
      <c r="N14" s="43"/>
      <c r="O14" s="43">
        <v>41000</v>
      </c>
      <c r="P14" s="43"/>
      <c r="Q14" s="43"/>
      <c r="R14" s="43"/>
      <c r="S14" s="43">
        <v>3985838</v>
      </c>
      <c r="T14" s="43"/>
      <c r="U14" s="43"/>
      <c r="V14" s="43"/>
      <c r="W14" s="50">
        <f>ROUND(S14/$S$8*100,2)</f>
        <v>2.08</v>
      </c>
      <c r="X14" s="50"/>
      <c r="Y14" s="50"/>
      <c r="Z14" s="50"/>
      <c r="AA14" s="53"/>
      <c r="AB14" s="46"/>
    </row>
    <row r="15" spans="1:28" s="2" customFormat="1" ht="15.75" customHeight="1">
      <c r="A15" s="3"/>
      <c r="B15" s="3"/>
      <c r="C15" s="51"/>
      <c r="D15" s="51"/>
      <c r="E15" s="52" t="s">
        <v>14</v>
      </c>
      <c r="F15" s="48"/>
      <c r="G15" s="43">
        <v>28431</v>
      </c>
      <c r="H15" s="43"/>
      <c r="I15" s="43"/>
      <c r="J15" s="43"/>
      <c r="K15" s="43">
        <v>2572</v>
      </c>
      <c r="L15" s="43"/>
      <c r="M15" s="43"/>
      <c r="N15" s="43"/>
      <c r="O15" s="43">
        <v>164000</v>
      </c>
      <c r="P15" s="43"/>
      <c r="Q15" s="43"/>
      <c r="R15" s="43"/>
      <c r="S15" s="43">
        <v>189859</v>
      </c>
      <c r="T15" s="43"/>
      <c r="U15" s="43"/>
      <c r="V15" s="43"/>
      <c r="W15" s="50">
        <f>ROUND(S15/$S$8*100,2)</f>
        <v>0.1</v>
      </c>
      <c r="X15" s="50"/>
      <c r="Y15" s="50"/>
      <c r="Z15" s="50"/>
      <c r="AA15" s="45"/>
      <c r="AB15" s="46"/>
    </row>
    <row r="16" spans="1:28" s="2" customFormat="1" ht="11.25" customHeight="1">
      <c r="A16" s="3"/>
      <c r="B16" s="3"/>
      <c r="C16" s="47"/>
      <c r="D16" s="47"/>
      <c r="E16" s="47"/>
      <c r="F16" s="48"/>
      <c r="G16" s="49"/>
      <c r="H16" s="49"/>
      <c r="I16" s="49"/>
      <c r="J16" s="49"/>
      <c r="K16" s="54"/>
      <c r="L16" s="54"/>
      <c r="M16" s="54"/>
      <c r="N16" s="54"/>
      <c r="O16" s="49"/>
      <c r="P16" s="49"/>
      <c r="Q16" s="49"/>
      <c r="R16" s="49"/>
      <c r="S16" s="49"/>
      <c r="T16" s="49"/>
      <c r="U16" s="49"/>
      <c r="V16" s="49"/>
      <c r="W16" s="50"/>
      <c r="X16" s="50"/>
      <c r="Y16" s="50"/>
      <c r="Z16" s="50"/>
      <c r="AA16" s="45"/>
      <c r="AB16" s="46"/>
    </row>
    <row r="17" spans="1:28" s="2" customFormat="1" ht="15.75" customHeight="1">
      <c r="A17" s="3"/>
      <c r="B17" s="3"/>
      <c r="C17" s="51"/>
      <c r="D17" s="41" t="s">
        <v>15</v>
      </c>
      <c r="E17" s="41"/>
      <c r="F17" s="48"/>
      <c r="G17" s="43">
        <v>2690485</v>
      </c>
      <c r="H17" s="43"/>
      <c r="I17" s="43"/>
      <c r="J17" s="43"/>
      <c r="K17" s="43">
        <f>SUM(K18:N19)</f>
        <v>192395</v>
      </c>
      <c r="L17" s="43"/>
      <c r="M17" s="43"/>
      <c r="N17" s="43"/>
      <c r="O17" s="43">
        <f>SUM(O18:R19)</f>
        <v>305300</v>
      </c>
      <c r="P17" s="43"/>
      <c r="Q17" s="43"/>
      <c r="R17" s="43"/>
      <c r="S17" s="43">
        <f>SUM(S18:V19)</f>
        <v>2803390</v>
      </c>
      <c r="T17" s="43"/>
      <c r="U17" s="43"/>
      <c r="V17" s="43"/>
      <c r="W17" s="50">
        <f>+W18+W19</f>
        <v>1.47</v>
      </c>
      <c r="X17" s="50"/>
      <c r="Y17" s="50"/>
      <c r="Z17" s="50"/>
      <c r="AA17" s="45"/>
      <c r="AB17" s="46"/>
    </row>
    <row r="18" spans="1:28" s="2" customFormat="1" ht="15.75" customHeight="1">
      <c r="A18" s="3"/>
      <c r="B18" s="3"/>
      <c r="C18" s="51"/>
      <c r="D18" s="52"/>
      <c r="E18" s="52" t="s">
        <v>16</v>
      </c>
      <c r="F18" s="48"/>
      <c r="G18" s="43">
        <v>2679085</v>
      </c>
      <c r="H18" s="43"/>
      <c r="I18" s="43"/>
      <c r="J18" s="43"/>
      <c r="K18" s="43">
        <v>192395</v>
      </c>
      <c r="L18" s="43"/>
      <c r="M18" s="43"/>
      <c r="N18" s="43"/>
      <c r="O18" s="43">
        <v>305300</v>
      </c>
      <c r="P18" s="43"/>
      <c r="Q18" s="43"/>
      <c r="R18" s="43"/>
      <c r="S18" s="43">
        <v>2791990</v>
      </c>
      <c r="T18" s="43"/>
      <c r="U18" s="43"/>
      <c r="V18" s="43"/>
      <c r="W18" s="50">
        <f>ROUND(S18/$S$8*100,2)</f>
        <v>1.46</v>
      </c>
      <c r="X18" s="50"/>
      <c r="Y18" s="50"/>
      <c r="Z18" s="50"/>
      <c r="AA18" s="45"/>
      <c r="AB18" s="46"/>
    </row>
    <row r="19" spans="1:28" s="2" customFormat="1" ht="15.75" customHeight="1">
      <c r="A19" s="3"/>
      <c r="B19" s="3"/>
      <c r="C19" s="51"/>
      <c r="D19" s="51"/>
      <c r="E19" s="52" t="s">
        <v>17</v>
      </c>
      <c r="F19" s="48"/>
      <c r="G19" s="43">
        <v>11400</v>
      </c>
      <c r="H19" s="43"/>
      <c r="I19" s="43"/>
      <c r="J19" s="43"/>
      <c r="K19" s="55">
        <v>0</v>
      </c>
      <c r="L19" s="55"/>
      <c r="M19" s="55"/>
      <c r="N19" s="55"/>
      <c r="O19" s="55">
        <v>0</v>
      </c>
      <c r="P19" s="55"/>
      <c r="Q19" s="55"/>
      <c r="R19" s="55"/>
      <c r="S19" s="43">
        <v>11400</v>
      </c>
      <c r="T19" s="43"/>
      <c r="U19" s="43"/>
      <c r="V19" s="43"/>
      <c r="W19" s="50">
        <f>ROUND(S19/$S$8*100,2)</f>
        <v>0.01</v>
      </c>
      <c r="X19" s="50"/>
      <c r="Y19" s="50"/>
      <c r="Z19" s="50"/>
      <c r="AA19" s="45"/>
      <c r="AB19" s="46"/>
    </row>
    <row r="20" spans="1:28" s="2" customFormat="1" ht="11.25" customHeight="1">
      <c r="A20" s="3"/>
      <c r="B20" s="3"/>
      <c r="C20" s="47"/>
      <c r="D20" s="47"/>
      <c r="E20" s="47"/>
      <c r="F20" s="48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0"/>
      <c r="X20" s="50"/>
      <c r="Y20" s="50"/>
      <c r="Z20" s="50"/>
      <c r="AA20" s="45"/>
      <c r="AB20" s="46"/>
    </row>
    <row r="21" spans="1:28" s="2" customFormat="1" ht="15.75" customHeight="1">
      <c r="A21" s="3"/>
      <c r="B21" s="3"/>
      <c r="C21" s="51"/>
      <c r="D21" s="41" t="s">
        <v>18</v>
      </c>
      <c r="E21" s="41"/>
      <c r="F21" s="48"/>
      <c r="G21" s="43">
        <v>6243578</v>
      </c>
      <c r="H21" s="43"/>
      <c r="I21" s="43"/>
      <c r="J21" s="43"/>
      <c r="K21" s="43">
        <f>SUM(K22:N23)</f>
        <v>337379</v>
      </c>
      <c r="L21" s="43"/>
      <c r="M21" s="43"/>
      <c r="N21" s="43"/>
      <c r="O21" s="43">
        <f>SUM(O22:R23)</f>
        <v>2259200</v>
      </c>
      <c r="P21" s="43"/>
      <c r="Q21" s="43"/>
      <c r="R21" s="43"/>
      <c r="S21" s="43">
        <f>SUM(S22:V23)</f>
        <v>8165399</v>
      </c>
      <c r="T21" s="43"/>
      <c r="U21" s="43"/>
      <c r="V21" s="43"/>
      <c r="W21" s="50">
        <f>+W22+W23</f>
        <v>4.2699999999999996</v>
      </c>
      <c r="X21" s="50"/>
      <c r="Y21" s="50"/>
      <c r="Z21" s="50"/>
      <c r="AA21" s="45"/>
      <c r="AB21" s="46"/>
    </row>
    <row r="22" spans="1:28" s="2" customFormat="1" ht="15.75" customHeight="1">
      <c r="A22" s="3"/>
      <c r="B22" s="3"/>
      <c r="C22" s="51"/>
      <c r="D22" s="51"/>
      <c r="E22" s="52" t="s">
        <v>19</v>
      </c>
      <c r="F22" s="48"/>
      <c r="G22" s="43">
        <v>820957</v>
      </c>
      <c r="H22" s="43"/>
      <c r="I22" s="43"/>
      <c r="J22" s="43"/>
      <c r="K22" s="43">
        <v>30808</v>
      </c>
      <c r="L22" s="43"/>
      <c r="M22" s="43"/>
      <c r="N22" s="43"/>
      <c r="O22" s="56">
        <v>523000</v>
      </c>
      <c r="P22" s="56"/>
      <c r="Q22" s="56"/>
      <c r="R22" s="56"/>
      <c r="S22" s="43">
        <v>1313149</v>
      </c>
      <c r="T22" s="43"/>
      <c r="U22" s="43"/>
      <c r="V22" s="43"/>
      <c r="W22" s="50">
        <f>ROUND(S22/$S$8*100,2)</f>
        <v>0.69</v>
      </c>
      <c r="X22" s="50"/>
      <c r="Y22" s="50"/>
      <c r="Z22" s="50"/>
      <c r="AA22" s="45"/>
      <c r="AB22" s="46"/>
    </row>
    <row r="23" spans="1:28" s="2" customFormat="1" ht="15.75" customHeight="1">
      <c r="A23" s="3"/>
      <c r="B23" s="3"/>
      <c r="C23" s="51"/>
      <c r="D23" s="51"/>
      <c r="E23" s="52" t="s">
        <v>20</v>
      </c>
      <c r="F23" s="48"/>
      <c r="G23" s="43">
        <v>5422621</v>
      </c>
      <c r="H23" s="43"/>
      <c r="I23" s="43"/>
      <c r="J23" s="43"/>
      <c r="K23" s="43">
        <v>306571</v>
      </c>
      <c r="L23" s="43"/>
      <c r="M23" s="43"/>
      <c r="N23" s="43"/>
      <c r="O23" s="43">
        <v>1736200</v>
      </c>
      <c r="P23" s="43"/>
      <c r="Q23" s="43"/>
      <c r="R23" s="43"/>
      <c r="S23" s="43">
        <v>6852250</v>
      </c>
      <c r="T23" s="43"/>
      <c r="U23" s="43"/>
      <c r="V23" s="43"/>
      <c r="W23" s="50">
        <f>ROUND(S23/$S$8*100,2)</f>
        <v>3.58</v>
      </c>
      <c r="X23" s="50"/>
      <c r="Y23" s="50"/>
      <c r="Z23" s="50"/>
      <c r="AA23" s="45"/>
      <c r="AB23" s="46"/>
    </row>
    <row r="24" spans="1:28" s="2" customFormat="1" ht="11.25" customHeight="1">
      <c r="A24" s="3"/>
      <c r="B24" s="3"/>
      <c r="C24" s="47"/>
      <c r="D24" s="47"/>
      <c r="E24" s="47"/>
      <c r="F24" s="48"/>
      <c r="G24" s="49"/>
      <c r="H24" s="49"/>
      <c r="I24" s="49"/>
      <c r="J24" s="49"/>
      <c r="K24" s="43"/>
      <c r="L24" s="43"/>
      <c r="M24" s="43"/>
      <c r="N24" s="43"/>
      <c r="O24" s="49"/>
      <c r="P24" s="49"/>
      <c r="Q24" s="49"/>
      <c r="R24" s="49"/>
      <c r="S24" s="49"/>
      <c r="T24" s="49"/>
      <c r="U24" s="49"/>
      <c r="V24" s="49"/>
      <c r="W24" s="50"/>
      <c r="X24" s="50"/>
      <c r="Y24" s="50"/>
      <c r="Z24" s="50"/>
      <c r="AA24" s="45"/>
      <c r="AB24" s="46"/>
    </row>
    <row r="25" spans="1:28" s="2" customFormat="1" ht="15.75" customHeight="1">
      <c r="A25" s="3"/>
      <c r="B25" s="3"/>
      <c r="C25" s="51"/>
      <c r="D25" s="57" t="s">
        <v>21</v>
      </c>
      <c r="E25" s="57"/>
      <c r="F25" s="48"/>
      <c r="G25" s="56">
        <v>628990</v>
      </c>
      <c r="H25" s="56"/>
      <c r="I25" s="56"/>
      <c r="J25" s="56"/>
      <c r="K25" s="56">
        <v>45347</v>
      </c>
      <c r="L25" s="56"/>
      <c r="M25" s="56"/>
      <c r="N25" s="56"/>
      <c r="O25" s="55">
        <v>0</v>
      </c>
      <c r="P25" s="55"/>
      <c r="Q25" s="55"/>
      <c r="R25" s="55"/>
      <c r="S25" s="56">
        <v>583643</v>
      </c>
      <c r="T25" s="56"/>
      <c r="U25" s="56"/>
      <c r="V25" s="56"/>
      <c r="W25" s="50">
        <f>ROUND(S25/$S$8*100,2)</f>
        <v>0.31</v>
      </c>
      <c r="X25" s="50"/>
      <c r="Y25" s="50"/>
      <c r="Z25" s="50"/>
      <c r="AA25" s="45"/>
      <c r="AB25" s="46"/>
    </row>
    <row r="26" spans="1:28" s="2" customFormat="1" ht="11.25" customHeight="1">
      <c r="A26" s="3"/>
      <c r="B26" s="3"/>
      <c r="C26" s="51"/>
      <c r="D26" s="51"/>
      <c r="E26" s="51"/>
      <c r="F26" s="48"/>
      <c r="G26" s="58"/>
      <c r="H26" s="59"/>
      <c r="I26" s="59"/>
      <c r="J26" s="59"/>
      <c r="K26" s="60"/>
      <c r="L26" s="61"/>
      <c r="M26" s="61"/>
      <c r="N26" s="61"/>
      <c r="O26" s="58"/>
      <c r="P26" s="59"/>
      <c r="Q26" s="59"/>
      <c r="R26" s="59"/>
      <c r="S26" s="58"/>
      <c r="T26" s="59"/>
      <c r="U26" s="59"/>
      <c r="V26" s="59"/>
      <c r="AA26" s="45"/>
      <c r="AB26" s="46"/>
    </row>
    <row r="27" spans="1:28" s="2" customFormat="1" ht="15.75" customHeight="1">
      <c r="A27" s="3"/>
      <c r="B27" s="3"/>
      <c r="C27" s="51"/>
      <c r="D27" s="41" t="s">
        <v>22</v>
      </c>
      <c r="E27" s="41"/>
      <c r="F27" s="48"/>
      <c r="G27" s="43">
        <v>33358432</v>
      </c>
      <c r="H27" s="43"/>
      <c r="I27" s="43"/>
      <c r="J27" s="43"/>
      <c r="K27" s="43">
        <f>SUM(K28:N32)</f>
        <v>3578663</v>
      </c>
      <c r="L27" s="43"/>
      <c r="M27" s="43"/>
      <c r="N27" s="43"/>
      <c r="O27" s="43">
        <f>SUM(O28:R32)</f>
        <v>2583400</v>
      </c>
      <c r="P27" s="43"/>
      <c r="Q27" s="43"/>
      <c r="R27" s="43"/>
      <c r="S27" s="43">
        <f>SUM(S28:V32)</f>
        <v>32363169</v>
      </c>
      <c r="T27" s="43"/>
      <c r="U27" s="43"/>
      <c r="V27" s="43"/>
      <c r="W27" s="50">
        <f>+W28+W30+W29+W31+W32</f>
        <v>16.920000000000002</v>
      </c>
      <c r="X27" s="50"/>
      <c r="Y27" s="50"/>
      <c r="Z27" s="50"/>
      <c r="AA27" s="45"/>
      <c r="AB27" s="46"/>
    </row>
    <row r="28" spans="1:28" s="2" customFormat="1" ht="15.75" customHeight="1">
      <c r="A28" s="3"/>
      <c r="B28" s="3"/>
      <c r="C28" s="51"/>
      <c r="D28" s="51"/>
      <c r="E28" s="52" t="s">
        <v>23</v>
      </c>
      <c r="F28" s="48"/>
      <c r="G28" s="43">
        <v>14271612</v>
      </c>
      <c r="H28" s="43"/>
      <c r="I28" s="43"/>
      <c r="J28" s="43"/>
      <c r="K28" s="43">
        <v>1626579</v>
      </c>
      <c r="L28" s="43"/>
      <c r="M28" s="43"/>
      <c r="N28" s="43"/>
      <c r="O28" s="43">
        <v>1257800</v>
      </c>
      <c r="P28" s="43"/>
      <c r="Q28" s="43"/>
      <c r="R28" s="43"/>
      <c r="S28" s="43">
        <v>13902833</v>
      </c>
      <c r="T28" s="43"/>
      <c r="U28" s="43"/>
      <c r="V28" s="43"/>
      <c r="W28" s="50">
        <f>ROUND(S28/$S$8*100,2)</f>
        <v>7.27</v>
      </c>
      <c r="X28" s="50"/>
      <c r="Y28" s="50"/>
      <c r="Z28" s="50"/>
      <c r="AA28" s="45"/>
      <c r="AB28" s="46"/>
    </row>
    <row r="29" spans="1:28" s="2" customFormat="1" ht="15.75" customHeight="1">
      <c r="A29" s="3"/>
      <c r="B29" s="3"/>
      <c r="C29" s="51"/>
      <c r="D29" s="51"/>
      <c r="E29" s="52" t="s">
        <v>24</v>
      </c>
      <c r="F29" s="48"/>
      <c r="G29" s="43">
        <v>14858026</v>
      </c>
      <c r="H29" s="43"/>
      <c r="I29" s="43"/>
      <c r="J29" s="43"/>
      <c r="K29" s="43">
        <v>1511772</v>
      </c>
      <c r="L29" s="43"/>
      <c r="M29" s="43"/>
      <c r="N29" s="43"/>
      <c r="O29" s="43">
        <v>1092100</v>
      </c>
      <c r="P29" s="43"/>
      <c r="Q29" s="43"/>
      <c r="R29" s="43"/>
      <c r="S29" s="43">
        <v>14438354</v>
      </c>
      <c r="T29" s="43"/>
      <c r="U29" s="43"/>
      <c r="V29" s="43"/>
      <c r="W29" s="50">
        <f t="shared" ref="W29:W32" si="0">ROUND(S29/$S$8*100,2)</f>
        <v>7.55</v>
      </c>
      <c r="X29" s="50"/>
      <c r="Y29" s="50"/>
      <c r="Z29" s="50"/>
      <c r="AA29" s="45"/>
      <c r="AB29" s="46"/>
    </row>
    <row r="30" spans="1:28" s="2" customFormat="1" ht="15.75" customHeight="1">
      <c r="A30" s="3"/>
      <c r="B30" s="3"/>
      <c r="C30" s="51"/>
      <c r="D30" s="51"/>
      <c r="E30" s="52" t="s">
        <v>25</v>
      </c>
      <c r="F30" s="48"/>
      <c r="G30" s="43">
        <v>326347</v>
      </c>
      <c r="H30" s="43"/>
      <c r="I30" s="43"/>
      <c r="J30" s="43"/>
      <c r="K30" s="43">
        <v>52270</v>
      </c>
      <c r="L30" s="43"/>
      <c r="M30" s="43"/>
      <c r="N30" s="43"/>
      <c r="O30" s="55">
        <v>0</v>
      </c>
      <c r="P30" s="55"/>
      <c r="Q30" s="55"/>
      <c r="R30" s="55"/>
      <c r="S30" s="43">
        <v>274077</v>
      </c>
      <c r="T30" s="43"/>
      <c r="U30" s="43"/>
      <c r="V30" s="43"/>
      <c r="W30" s="50">
        <f t="shared" si="0"/>
        <v>0.14000000000000001</v>
      </c>
      <c r="X30" s="50"/>
      <c r="Y30" s="50"/>
      <c r="Z30" s="50"/>
      <c r="AA30" s="53"/>
      <c r="AB30" s="46"/>
    </row>
    <row r="31" spans="1:28" s="2" customFormat="1" ht="15.75" customHeight="1">
      <c r="A31" s="3"/>
      <c r="B31" s="3"/>
      <c r="C31" s="51"/>
      <c r="D31" s="51"/>
      <c r="E31" s="52" t="s">
        <v>26</v>
      </c>
      <c r="F31" s="48"/>
      <c r="G31" s="43">
        <v>1710389</v>
      </c>
      <c r="H31" s="43"/>
      <c r="I31" s="43"/>
      <c r="J31" s="43"/>
      <c r="K31" s="43">
        <v>211137</v>
      </c>
      <c r="L31" s="43"/>
      <c r="M31" s="43"/>
      <c r="N31" s="43"/>
      <c r="O31" s="43">
        <v>185500</v>
      </c>
      <c r="P31" s="43"/>
      <c r="Q31" s="43"/>
      <c r="R31" s="43"/>
      <c r="S31" s="43">
        <v>1684752</v>
      </c>
      <c r="T31" s="43"/>
      <c r="U31" s="43"/>
      <c r="V31" s="43"/>
      <c r="W31" s="50">
        <f t="shared" si="0"/>
        <v>0.88</v>
      </c>
      <c r="X31" s="50"/>
      <c r="Y31" s="50"/>
      <c r="Z31" s="50"/>
      <c r="AA31" s="45"/>
      <c r="AB31" s="46"/>
    </row>
    <row r="32" spans="1:28" s="2" customFormat="1" ht="15.75" customHeight="1">
      <c r="A32" s="3"/>
      <c r="B32" s="3"/>
      <c r="C32" s="51"/>
      <c r="D32" s="51"/>
      <c r="E32" s="52" t="s">
        <v>27</v>
      </c>
      <c r="F32" s="48"/>
      <c r="G32" s="43">
        <v>2192058</v>
      </c>
      <c r="H32" s="43"/>
      <c r="I32" s="43"/>
      <c r="J32" s="43"/>
      <c r="K32" s="43">
        <v>176905</v>
      </c>
      <c r="L32" s="43"/>
      <c r="M32" s="43"/>
      <c r="N32" s="43"/>
      <c r="O32" s="43">
        <v>48000</v>
      </c>
      <c r="P32" s="43"/>
      <c r="Q32" s="43"/>
      <c r="R32" s="43"/>
      <c r="S32" s="43">
        <v>2063153</v>
      </c>
      <c r="T32" s="43"/>
      <c r="U32" s="43"/>
      <c r="V32" s="43"/>
      <c r="W32" s="50">
        <f t="shared" si="0"/>
        <v>1.08</v>
      </c>
      <c r="X32" s="50"/>
      <c r="Y32" s="50"/>
      <c r="Z32" s="50"/>
      <c r="AA32" s="45"/>
      <c r="AB32" s="46"/>
    </row>
    <row r="33" spans="1:28" s="2" customFormat="1" ht="11.25" customHeight="1">
      <c r="A33" s="3"/>
      <c r="B33" s="3"/>
      <c r="C33" s="47"/>
      <c r="D33" s="47"/>
      <c r="E33" s="47"/>
      <c r="F33" s="4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50"/>
      <c r="Y33" s="50"/>
      <c r="Z33" s="50"/>
      <c r="AA33" s="45"/>
      <c r="AB33" s="46"/>
    </row>
    <row r="34" spans="1:28" s="2" customFormat="1" ht="15.75" customHeight="1">
      <c r="A34" s="3"/>
      <c r="B34" s="3"/>
      <c r="C34" s="51"/>
      <c r="D34" s="41" t="s">
        <v>28</v>
      </c>
      <c r="E34" s="41"/>
      <c r="F34" s="48"/>
      <c r="G34" s="43">
        <v>1564012</v>
      </c>
      <c r="H34" s="43"/>
      <c r="I34" s="43"/>
      <c r="J34" s="43"/>
      <c r="K34" s="43">
        <v>181528</v>
      </c>
      <c r="L34" s="43"/>
      <c r="M34" s="43"/>
      <c r="N34" s="43"/>
      <c r="O34" s="43">
        <v>219200</v>
      </c>
      <c r="P34" s="43"/>
      <c r="Q34" s="43"/>
      <c r="R34" s="43"/>
      <c r="S34" s="43">
        <v>1601684</v>
      </c>
      <c r="T34" s="43"/>
      <c r="U34" s="43"/>
      <c r="V34" s="43"/>
      <c r="W34" s="50">
        <f t="shared" ref="W34" si="1">ROUND(S34/$S$8*100,2)</f>
        <v>0.84</v>
      </c>
      <c r="X34" s="50"/>
      <c r="Y34" s="50"/>
      <c r="Z34" s="50"/>
      <c r="AA34" s="45"/>
      <c r="AB34" s="46"/>
    </row>
    <row r="35" spans="1:28" s="2" customFormat="1" ht="11.25" customHeight="1">
      <c r="A35" s="3"/>
      <c r="B35" s="3"/>
      <c r="C35" s="47"/>
      <c r="D35" s="47"/>
      <c r="E35" s="47"/>
      <c r="F35" s="48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0"/>
      <c r="X35" s="50"/>
      <c r="Y35" s="50"/>
      <c r="Z35" s="50"/>
      <c r="AA35" s="45"/>
      <c r="AB35" s="46"/>
    </row>
    <row r="36" spans="1:28" s="2" customFormat="1" ht="15.75" customHeight="1">
      <c r="A36" s="3"/>
      <c r="B36" s="3"/>
      <c r="C36" s="51"/>
      <c r="D36" s="41" t="s">
        <v>29</v>
      </c>
      <c r="E36" s="41"/>
      <c r="F36" s="48"/>
      <c r="G36" s="43">
        <v>30346868</v>
      </c>
      <c r="H36" s="43"/>
      <c r="I36" s="43"/>
      <c r="J36" s="43"/>
      <c r="K36" s="43">
        <v>3009062</v>
      </c>
      <c r="L36" s="43"/>
      <c r="M36" s="43"/>
      <c r="N36" s="43"/>
      <c r="O36" s="43">
        <f>SUM(O37:R39)</f>
        <v>2122800</v>
      </c>
      <c r="P36" s="43"/>
      <c r="Q36" s="43"/>
      <c r="R36" s="43"/>
      <c r="S36" s="43">
        <f>SUM(S37:V39)</f>
        <v>29460606</v>
      </c>
      <c r="T36" s="43"/>
      <c r="U36" s="43"/>
      <c r="V36" s="43"/>
      <c r="W36" s="50">
        <f>+W37+W38+W39</f>
        <v>15.41</v>
      </c>
      <c r="X36" s="50"/>
      <c r="Y36" s="50"/>
      <c r="Z36" s="50"/>
      <c r="AA36" s="45"/>
      <c r="AB36" s="46"/>
    </row>
    <row r="37" spans="1:28" s="2" customFormat="1" ht="15.75" customHeight="1">
      <c r="A37" s="3"/>
      <c r="B37" s="3"/>
      <c r="C37" s="51"/>
      <c r="D37" s="51"/>
      <c r="E37" s="52" t="s">
        <v>30</v>
      </c>
      <c r="F37" s="48"/>
      <c r="G37" s="43">
        <v>22851849</v>
      </c>
      <c r="H37" s="43"/>
      <c r="I37" s="43"/>
      <c r="J37" s="43"/>
      <c r="K37" s="43">
        <v>2511348</v>
      </c>
      <c r="L37" s="43"/>
      <c r="M37" s="43"/>
      <c r="N37" s="43"/>
      <c r="O37" s="43">
        <v>2122800</v>
      </c>
      <c r="P37" s="43"/>
      <c r="Q37" s="43"/>
      <c r="R37" s="43"/>
      <c r="S37" s="43">
        <v>22463301</v>
      </c>
      <c r="T37" s="43"/>
      <c r="U37" s="43"/>
      <c r="V37" s="43"/>
      <c r="W37" s="50">
        <f t="shared" ref="W37:W39" si="2">ROUND(S37/$S$8*100,2)</f>
        <v>11.75</v>
      </c>
      <c r="X37" s="50"/>
      <c r="Y37" s="50"/>
      <c r="Z37" s="50"/>
      <c r="AA37" s="53"/>
      <c r="AB37" s="46"/>
    </row>
    <row r="38" spans="1:28" s="2" customFormat="1" ht="15.75" customHeight="1">
      <c r="A38" s="3"/>
      <c r="B38" s="3"/>
      <c r="C38" s="51"/>
      <c r="D38" s="51"/>
      <c r="E38" s="52" t="s">
        <v>31</v>
      </c>
      <c r="F38" s="48"/>
      <c r="G38" s="43">
        <v>722316</v>
      </c>
      <c r="H38" s="43"/>
      <c r="I38" s="43"/>
      <c r="J38" s="43"/>
      <c r="K38" s="43">
        <v>75411</v>
      </c>
      <c r="L38" s="43"/>
      <c r="M38" s="43"/>
      <c r="N38" s="43"/>
      <c r="O38" s="55">
        <v>0</v>
      </c>
      <c r="P38" s="55"/>
      <c r="Q38" s="55"/>
      <c r="R38" s="55"/>
      <c r="S38" s="43">
        <v>646905</v>
      </c>
      <c r="T38" s="43"/>
      <c r="U38" s="43"/>
      <c r="V38" s="43"/>
      <c r="W38" s="50">
        <f t="shared" si="2"/>
        <v>0.34</v>
      </c>
      <c r="X38" s="50"/>
      <c r="Y38" s="50"/>
      <c r="Z38" s="50"/>
      <c r="AA38" s="45"/>
      <c r="AB38" s="46"/>
    </row>
    <row r="39" spans="1:28" s="2" customFormat="1" ht="15.75" customHeight="1">
      <c r="A39" s="3"/>
      <c r="B39" s="3"/>
      <c r="C39" s="51"/>
      <c r="D39" s="51"/>
      <c r="E39" s="52" t="s">
        <v>32</v>
      </c>
      <c r="F39" s="48"/>
      <c r="G39" s="43">
        <v>6772703</v>
      </c>
      <c r="H39" s="43"/>
      <c r="I39" s="43"/>
      <c r="J39" s="43"/>
      <c r="K39" s="43">
        <v>422303</v>
      </c>
      <c r="L39" s="43"/>
      <c r="M39" s="43"/>
      <c r="N39" s="43"/>
      <c r="O39" s="55">
        <v>0</v>
      </c>
      <c r="P39" s="55"/>
      <c r="Q39" s="55"/>
      <c r="R39" s="55"/>
      <c r="S39" s="43">
        <v>6350400</v>
      </c>
      <c r="T39" s="43"/>
      <c r="U39" s="43"/>
      <c r="V39" s="43"/>
      <c r="W39" s="50">
        <f t="shared" si="2"/>
        <v>3.32</v>
      </c>
      <c r="X39" s="50"/>
      <c r="Y39" s="50"/>
      <c r="Z39" s="50"/>
      <c r="AA39" s="45"/>
      <c r="AB39" s="46"/>
    </row>
    <row r="40" spans="1:28" s="2" customFormat="1" ht="11.25" customHeight="1">
      <c r="A40" s="3"/>
      <c r="B40" s="3"/>
      <c r="C40" s="47"/>
      <c r="D40" s="47"/>
      <c r="E40" s="47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  <c r="X40" s="50"/>
      <c r="Y40" s="50"/>
      <c r="Z40" s="50"/>
      <c r="AA40" s="45"/>
      <c r="AB40" s="46"/>
    </row>
    <row r="41" spans="1:28" s="2" customFormat="1" ht="15.75" customHeight="1">
      <c r="A41" s="3"/>
      <c r="B41" s="3"/>
      <c r="C41" s="51"/>
      <c r="D41" s="41" t="s">
        <v>33</v>
      </c>
      <c r="E41" s="41"/>
      <c r="F41" s="48"/>
      <c r="G41" s="43">
        <v>1865725</v>
      </c>
      <c r="H41" s="43"/>
      <c r="I41" s="43"/>
      <c r="J41" s="43"/>
      <c r="K41" s="43">
        <v>507499</v>
      </c>
      <c r="L41" s="43"/>
      <c r="M41" s="43"/>
      <c r="N41" s="43"/>
      <c r="O41" s="55">
        <v>0</v>
      </c>
      <c r="P41" s="55"/>
      <c r="Q41" s="55"/>
      <c r="R41" s="55"/>
      <c r="S41" s="43">
        <v>1358226</v>
      </c>
      <c r="T41" s="43"/>
      <c r="U41" s="43"/>
      <c r="V41" s="43"/>
      <c r="W41" s="50">
        <f t="shared" ref="W41:W44" si="3">ROUND(S41/$S$8*100,2)</f>
        <v>0.71</v>
      </c>
      <c r="X41" s="50"/>
      <c r="Y41" s="50"/>
      <c r="Z41" s="50"/>
      <c r="AA41" s="45"/>
      <c r="AB41" s="46"/>
    </row>
    <row r="42" spans="1:28" s="2" customFormat="1" ht="15.75" customHeight="1">
      <c r="A42" s="3"/>
      <c r="B42" s="3"/>
      <c r="C42" s="51"/>
      <c r="D42" s="41" t="s">
        <v>34</v>
      </c>
      <c r="E42" s="41"/>
      <c r="F42" s="48"/>
      <c r="G42" s="43">
        <v>686658</v>
      </c>
      <c r="H42" s="43"/>
      <c r="I42" s="43"/>
      <c r="J42" s="43"/>
      <c r="K42" s="43">
        <v>10232</v>
      </c>
      <c r="L42" s="43"/>
      <c r="M42" s="43"/>
      <c r="N42" s="43"/>
      <c r="O42" s="43">
        <v>680000</v>
      </c>
      <c r="P42" s="43"/>
      <c r="Q42" s="43"/>
      <c r="R42" s="43"/>
      <c r="S42" s="43">
        <v>1356426</v>
      </c>
      <c r="T42" s="43"/>
      <c r="U42" s="43"/>
      <c r="V42" s="43"/>
      <c r="W42" s="50">
        <f t="shared" si="3"/>
        <v>0.71</v>
      </c>
      <c r="X42" s="50"/>
      <c r="Y42" s="50"/>
      <c r="Z42" s="50"/>
      <c r="AA42" s="45"/>
      <c r="AB42" s="46"/>
    </row>
    <row r="43" spans="1:28" s="2" customFormat="1" ht="15.75" customHeight="1">
      <c r="A43" s="3"/>
      <c r="B43" s="3"/>
      <c r="C43" s="51"/>
      <c r="D43" s="41" t="s">
        <v>35</v>
      </c>
      <c r="E43" s="41"/>
      <c r="F43" s="48"/>
      <c r="G43" s="43">
        <v>49540111</v>
      </c>
      <c r="H43" s="43"/>
      <c r="I43" s="43"/>
      <c r="J43" s="43"/>
      <c r="K43" s="43">
        <v>2371349</v>
      </c>
      <c r="L43" s="43"/>
      <c r="M43" s="43"/>
      <c r="N43" s="43"/>
      <c r="O43" s="43">
        <v>4100000</v>
      </c>
      <c r="P43" s="43"/>
      <c r="Q43" s="43"/>
      <c r="R43" s="43"/>
      <c r="S43" s="43">
        <v>51268762</v>
      </c>
      <c r="T43" s="43"/>
      <c r="U43" s="43"/>
      <c r="V43" s="43"/>
      <c r="W43" s="50">
        <f t="shared" si="3"/>
        <v>26.82</v>
      </c>
      <c r="X43" s="50"/>
      <c r="Y43" s="50"/>
      <c r="Z43" s="50"/>
      <c r="AA43" s="45"/>
      <c r="AB43" s="46"/>
    </row>
    <row r="44" spans="1:28" s="2" customFormat="1" ht="15.75" customHeight="1">
      <c r="A44" s="3"/>
      <c r="B44" s="3"/>
      <c r="C44" s="51"/>
      <c r="D44" s="41" t="s">
        <v>36</v>
      </c>
      <c r="E44" s="41"/>
      <c r="F44" s="48"/>
      <c r="G44" s="62"/>
      <c r="H44" s="62"/>
      <c r="I44" s="62"/>
      <c r="J44" s="62" t="s">
        <v>37</v>
      </c>
      <c r="K44" s="55">
        <v>0</v>
      </c>
      <c r="L44" s="55"/>
      <c r="M44" s="55"/>
      <c r="N44" s="55"/>
      <c r="O44" s="43">
        <v>400000</v>
      </c>
      <c r="P44" s="43"/>
      <c r="Q44" s="43"/>
      <c r="R44" s="43"/>
      <c r="S44" s="43">
        <v>400000</v>
      </c>
      <c r="T44" s="43"/>
      <c r="U44" s="43"/>
      <c r="V44" s="43"/>
      <c r="W44" s="50">
        <f t="shared" si="3"/>
        <v>0.21</v>
      </c>
      <c r="X44" s="50"/>
      <c r="Y44" s="50"/>
      <c r="Z44" s="50"/>
      <c r="AA44" s="45"/>
      <c r="AB44" s="46"/>
    </row>
    <row r="45" spans="1:28" s="2" customFormat="1" ht="11.25" customHeight="1">
      <c r="A45" s="3"/>
      <c r="B45" s="3"/>
      <c r="C45" s="51"/>
      <c r="D45" s="52"/>
      <c r="E45" s="63"/>
      <c r="F45" s="48"/>
      <c r="G45" s="60"/>
      <c r="H45" s="59"/>
      <c r="I45" s="59"/>
      <c r="J45" s="59"/>
      <c r="K45" s="60"/>
      <c r="L45" s="61"/>
      <c r="M45" s="61"/>
      <c r="N45" s="61"/>
      <c r="O45" s="60"/>
      <c r="P45" s="59"/>
      <c r="Q45" s="59"/>
      <c r="R45" s="59"/>
      <c r="S45" s="60"/>
      <c r="T45" s="59"/>
      <c r="U45" s="59"/>
      <c r="V45" s="59"/>
      <c r="AA45" s="45"/>
      <c r="AB45" s="46"/>
    </row>
    <row r="46" spans="1:28" s="2" customFormat="1" ht="15.75" customHeight="1">
      <c r="A46" s="3"/>
      <c r="B46" s="3"/>
      <c r="C46" s="35" t="s">
        <v>38</v>
      </c>
      <c r="D46" s="35"/>
      <c r="E46" s="35"/>
      <c r="F46" s="64"/>
      <c r="G46" s="37">
        <v>27700</v>
      </c>
      <c r="H46" s="37"/>
      <c r="I46" s="37"/>
      <c r="J46" s="37"/>
      <c r="K46" s="55">
        <v>0</v>
      </c>
      <c r="L46" s="55"/>
      <c r="M46" s="55"/>
      <c r="N46" s="55"/>
      <c r="O46" s="55">
        <v>0</v>
      </c>
      <c r="P46" s="55"/>
      <c r="Q46" s="55"/>
      <c r="R46" s="55"/>
      <c r="S46" s="37">
        <v>27700</v>
      </c>
      <c r="T46" s="37"/>
      <c r="U46" s="37"/>
      <c r="V46" s="37"/>
      <c r="W46" s="50">
        <f t="shared" ref="W46:W48" si="4">ROUND(S46/$S$8*100,2)</f>
        <v>0.01</v>
      </c>
      <c r="X46" s="50"/>
      <c r="Y46" s="50"/>
      <c r="Z46" s="50"/>
      <c r="AA46" s="65"/>
      <c r="AB46" s="66"/>
    </row>
    <row r="47" spans="1:28" s="2" customFormat="1" ht="15.75" customHeight="1">
      <c r="A47" s="3"/>
      <c r="C47" s="35" t="s">
        <v>39</v>
      </c>
      <c r="D47" s="35"/>
      <c r="E47" s="35"/>
      <c r="F47" s="48"/>
      <c r="G47" s="37">
        <v>329175</v>
      </c>
      <c r="H47" s="37"/>
      <c r="I47" s="37"/>
      <c r="J47" s="37"/>
      <c r="K47" s="56">
        <v>78812</v>
      </c>
      <c r="L47" s="56"/>
      <c r="M47" s="56"/>
      <c r="N47" s="56"/>
      <c r="O47" s="55">
        <v>0</v>
      </c>
      <c r="P47" s="55"/>
      <c r="Q47" s="55"/>
      <c r="R47" s="55"/>
      <c r="S47" s="37">
        <v>250363</v>
      </c>
      <c r="T47" s="37"/>
      <c r="U47" s="37"/>
      <c r="V47" s="37"/>
      <c r="W47" s="50">
        <f t="shared" si="4"/>
        <v>0.13</v>
      </c>
      <c r="X47" s="50"/>
      <c r="Y47" s="50"/>
      <c r="Z47" s="50"/>
      <c r="AA47" s="45"/>
      <c r="AB47" s="46"/>
    </row>
    <row r="48" spans="1:28" s="2" customFormat="1" ht="15.75" customHeight="1">
      <c r="A48" s="3"/>
      <c r="C48" s="35" t="s">
        <v>40</v>
      </c>
      <c r="D48" s="35"/>
      <c r="E48" s="35"/>
      <c r="F48" s="48"/>
      <c r="G48" s="37">
        <v>107951</v>
      </c>
      <c r="H48" s="37"/>
      <c r="I48" s="37"/>
      <c r="J48" s="37"/>
      <c r="K48" s="37">
        <v>107951</v>
      </c>
      <c r="L48" s="37"/>
      <c r="M48" s="37"/>
      <c r="N48" s="37"/>
      <c r="O48" s="37">
        <v>13600</v>
      </c>
      <c r="P48" s="37"/>
      <c r="Q48" s="37"/>
      <c r="R48" s="37"/>
      <c r="S48" s="37">
        <v>13600</v>
      </c>
      <c r="T48" s="37"/>
      <c r="U48" s="37"/>
      <c r="V48" s="37"/>
      <c r="W48" s="50">
        <f t="shared" si="4"/>
        <v>0.01</v>
      </c>
      <c r="X48" s="50"/>
      <c r="Y48" s="50"/>
      <c r="Z48" s="50"/>
      <c r="AA48" s="45"/>
      <c r="AB48" s="46"/>
    </row>
    <row r="49" spans="1:28" s="2" customFormat="1" ht="15.75" customHeight="1">
      <c r="A49" s="3"/>
      <c r="C49" s="67" t="s">
        <v>41</v>
      </c>
      <c r="D49" s="67"/>
      <c r="E49" s="67"/>
      <c r="F49" s="48"/>
      <c r="G49" s="37">
        <v>59383911</v>
      </c>
      <c r="H49" s="37"/>
      <c r="I49" s="37"/>
      <c r="J49" s="37"/>
      <c r="K49" s="37">
        <v>6064467</v>
      </c>
      <c r="L49" s="37"/>
      <c r="M49" s="37"/>
      <c r="N49" s="37"/>
      <c r="O49" s="37">
        <v>1483900</v>
      </c>
      <c r="P49" s="37"/>
      <c r="Q49" s="37"/>
      <c r="R49" s="37"/>
      <c r="S49" s="37">
        <v>54803344</v>
      </c>
      <c r="T49" s="37"/>
      <c r="U49" s="37"/>
      <c r="V49" s="37"/>
      <c r="W49" s="50">
        <f>ROUND(S49/$S$8*100,2)</f>
        <v>28.66</v>
      </c>
      <c r="X49" s="50"/>
      <c r="Y49" s="50"/>
      <c r="Z49" s="50"/>
      <c r="AA49" s="45"/>
      <c r="AB49" s="46"/>
    </row>
    <row r="50" spans="1:28" s="2" customFormat="1" ht="6.95" customHeight="1" thickBot="1">
      <c r="A50" s="68"/>
      <c r="B50" s="68"/>
      <c r="C50" s="69"/>
      <c r="D50" s="69"/>
      <c r="E50" s="69"/>
      <c r="F50" s="70"/>
      <c r="G50" s="71"/>
      <c r="H50" s="72"/>
      <c r="I50" s="72"/>
      <c r="J50" s="72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8" s="2" customFormat="1" ht="18" customHeight="1">
      <c r="A51" s="74" t="s">
        <v>42</v>
      </c>
      <c r="B51" s="74"/>
      <c r="C51" s="74"/>
      <c r="D51" s="74"/>
      <c r="E51" s="7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8" s="2" customFormat="1" ht="13.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5" spans="1:28" s="2" customFormat="1" ht="18" customHeight="1">
      <c r="A55" s="4" t="s">
        <v>43</v>
      </c>
      <c r="B55" s="4"/>
      <c r="C55" s="4"/>
      <c r="D55" s="4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76" t="s">
        <v>2</v>
      </c>
      <c r="X55" s="76"/>
      <c r="Y55" s="76"/>
      <c r="Z55" s="76"/>
    </row>
    <row r="56" spans="1:28" s="2" customFormat="1" ht="4.5" customHeight="1" thickBot="1">
      <c r="A56" s="77"/>
      <c r="B56" s="77"/>
      <c r="C56" s="77"/>
      <c r="D56" s="77"/>
      <c r="E56" s="7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78"/>
      <c r="X56" s="78"/>
      <c r="Y56" s="78"/>
      <c r="Z56" s="78"/>
    </row>
    <row r="57" spans="1:28" s="2" customFormat="1" ht="14.25" customHeight="1">
      <c r="A57" s="79"/>
      <c r="B57" s="79"/>
      <c r="C57" s="9" t="s">
        <v>44</v>
      </c>
      <c r="D57" s="9"/>
      <c r="E57" s="9"/>
      <c r="F57" s="80"/>
      <c r="G57" s="81" t="s">
        <v>45</v>
      </c>
      <c r="H57" s="82"/>
      <c r="I57" s="82"/>
      <c r="J57" s="82"/>
      <c r="K57" s="83"/>
      <c r="L57" s="81" t="s">
        <v>46</v>
      </c>
      <c r="M57" s="82"/>
      <c r="N57" s="82"/>
      <c r="O57" s="82"/>
      <c r="P57" s="83"/>
      <c r="Q57" s="81" t="s">
        <v>47</v>
      </c>
      <c r="R57" s="82"/>
      <c r="S57" s="82"/>
      <c r="T57" s="82"/>
      <c r="U57" s="83"/>
      <c r="V57" s="81" t="s">
        <v>48</v>
      </c>
      <c r="W57" s="82"/>
      <c r="X57" s="82"/>
      <c r="Y57" s="82"/>
      <c r="Z57" s="82"/>
    </row>
    <row r="58" spans="1:28" s="2" customFormat="1" ht="14.25" customHeight="1">
      <c r="A58" s="84"/>
      <c r="B58" s="84"/>
      <c r="C58" s="24"/>
      <c r="D58" s="24"/>
      <c r="E58" s="24"/>
      <c r="F58" s="84"/>
      <c r="G58" s="85"/>
      <c r="H58" s="86"/>
      <c r="I58" s="86"/>
      <c r="J58" s="86"/>
      <c r="K58" s="87"/>
      <c r="L58" s="85"/>
      <c r="M58" s="86"/>
      <c r="N58" s="86"/>
      <c r="O58" s="86"/>
      <c r="P58" s="87"/>
      <c r="Q58" s="85"/>
      <c r="R58" s="86"/>
      <c r="S58" s="86"/>
      <c r="T58" s="86"/>
      <c r="U58" s="87"/>
      <c r="V58" s="85"/>
      <c r="W58" s="86"/>
      <c r="X58" s="86"/>
      <c r="Y58" s="86"/>
      <c r="Z58" s="86"/>
    </row>
    <row r="59" spans="1:28" s="2" customFormat="1" ht="6.95" customHeight="1">
      <c r="A59" s="3"/>
      <c r="B59" s="3"/>
      <c r="C59" s="3"/>
      <c r="D59" s="3"/>
      <c r="E59" s="31"/>
      <c r="F59" s="88"/>
      <c r="G59" s="89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8" s="2" customFormat="1" ht="16.5" customHeight="1">
      <c r="A60" s="3"/>
      <c r="B60" s="3"/>
      <c r="C60" s="41" t="s">
        <v>9</v>
      </c>
      <c r="D60" s="41"/>
      <c r="E60" s="41"/>
      <c r="F60" s="90"/>
      <c r="G60" s="43">
        <f>SUM(G62:K69)</f>
        <v>193950380</v>
      </c>
      <c r="H60" s="43"/>
      <c r="I60" s="43"/>
      <c r="J60" s="43"/>
      <c r="K60" s="43"/>
      <c r="L60" s="43">
        <f>SUM(L62:P69)</f>
        <v>191186391</v>
      </c>
      <c r="M60" s="43"/>
      <c r="N60" s="43"/>
      <c r="O60" s="43"/>
      <c r="P60" s="43"/>
      <c r="Q60" s="44">
        <f>SUM(Q62:U69)</f>
        <v>100</v>
      </c>
      <c r="R60" s="44"/>
      <c r="S60" s="44"/>
      <c r="T60" s="44"/>
      <c r="U60" s="44"/>
      <c r="V60" s="91">
        <f>SUM(V62:Z69)</f>
        <v>-2763989</v>
      </c>
      <c r="W60" s="91"/>
      <c r="X60" s="91"/>
      <c r="Y60" s="91"/>
      <c r="Z60" s="91"/>
      <c r="AA60" s="92"/>
    </row>
    <row r="61" spans="1:28" s="2" customFormat="1" ht="11.25" customHeight="1">
      <c r="A61" s="3"/>
      <c r="B61" s="3"/>
      <c r="C61" s="3"/>
      <c r="D61" s="93"/>
      <c r="E61" s="52"/>
      <c r="F61" s="48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94"/>
      <c r="R61" s="94"/>
      <c r="S61" s="94"/>
      <c r="T61" s="94"/>
      <c r="U61" s="94"/>
      <c r="V61" s="55"/>
      <c r="W61" s="55"/>
      <c r="X61" s="55"/>
      <c r="Y61" s="55"/>
      <c r="Z61" s="55"/>
      <c r="AA61" s="92"/>
    </row>
    <row r="62" spans="1:28" s="2" customFormat="1" ht="15.75" customHeight="1">
      <c r="A62" s="3"/>
      <c r="B62" s="3"/>
      <c r="C62" s="3"/>
      <c r="D62" s="41" t="s">
        <v>49</v>
      </c>
      <c r="E62" s="41"/>
      <c r="F62" s="90"/>
      <c r="G62" s="42">
        <v>112168216</v>
      </c>
      <c r="H62" s="43"/>
      <c r="I62" s="43"/>
      <c r="J62" s="43"/>
      <c r="K62" s="43"/>
      <c r="L62" s="43">
        <v>113668282</v>
      </c>
      <c r="M62" s="43"/>
      <c r="N62" s="43"/>
      <c r="O62" s="43"/>
      <c r="P62" s="43"/>
      <c r="Q62" s="44">
        <f>ROUND(L62/$L$60*100,2)</f>
        <v>59.45</v>
      </c>
      <c r="R62" s="44"/>
      <c r="S62" s="44"/>
      <c r="T62" s="44"/>
      <c r="U62" s="44"/>
      <c r="V62" s="95">
        <f>L62-G62</f>
        <v>1500066</v>
      </c>
      <c r="W62" s="95"/>
      <c r="X62" s="95"/>
      <c r="Y62" s="95"/>
      <c r="Z62" s="95"/>
      <c r="AA62" s="92"/>
    </row>
    <row r="63" spans="1:28" s="2" customFormat="1" ht="15.75" customHeight="1">
      <c r="A63" s="3"/>
      <c r="B63" s="3"/>
      <c r="C63" s="3"/>
      <c r="D63" s="57" t="s">
        <v>50</v>
      </c>
      <c r="E63" s="57"/>
      <c r="F63" s="90"/>
      <c r="G63" s="42">
        <v>27700</v>
      </c>
      <c r="H63" s="43"/>
      <c r="I63" s="43"/>
      <c r="J63" s="43"/>
      <c r="K63" s="43"/>
      <c r="L63" s="43">
        <v>27700</v>
      </c>
      <c r="M63" s="43"/>
      <c r="N63" s="43"/>
      <c r="O63" s="43"/>
      <c r="P63" s="43"/>
      <c r="Q63" s="44">
        <f t="shared" ref="Q63:Q66" si="5">ROUND(L63/$L$60*100,2)</f>
        <v>0.01</v>
      </c>
      <c r="R63" s="44"/>
      <c r="S63" s="44"/>
      <c r="T63" s="44"/>
      <c r="U63" s="44"/>
      <c r="V63" s="96">
        <f t="shared" ref="V63:V66" si="6">L63-G63</f>
        <v>0</v>
      </c>
      <c r="W63" s="96"/>
      <c r="X63" s="96"/>
      <c r="Y63" s="96"/>
      <c r="Z63" s="96"/>
      <c r="AA63" s="97"/>
    </row>
    <row r="64" spans="1:28" s="2" customFormat="1" ht="30" customHeight="1">
      <c r="A64" s="3"/>
      <c r="B64" s="3"/>
      <c r="C64" s="3"/>
      <c r="D64" s="98" t="s">
        <v>51</v>
      </c>
      <c r="E64" s="98"/>
      <c r="F64" s="90"/>
      <c r="G64" s="99">
        <v>9104758</v>
      </c>
      <c r="H64" s="100"/>
      <c r="I64" s="100"/>
      <c r="J64" s="100"/>
      <c r="K64" s="100"/>
      <c r="L64" s="100">
        <v>7339227</v>
      </c>
      <c r="M64" s="100"/>
      <c r="N64" s="100"/>
      <c r="O64" s="100"/>
      <c r="P64" s="100"/>
      <c r="Q64" s="101">
        <f t="shared" si="5"/>
        <v>3.84</v>
      </c>
      <c r="R64" s="101"/>
      <c r="S64" s="101"/>
      <c r="T64" s="101"/>
      <c r="U64" s="101"/>
      <c r="V64" s="102">
        <f t="shared" si="6"/>
        <v>-1765531</v>
      </c>
      <c r="W64" s="102"/>
      <c r="X64" s="102"/>
      <c r="Y64" s="102"/>
      <c r="Z64" s="102"/>
      <c r="AA64" s="92"/>
    </row>
    <row r="65" spans="1:27" s="2" customFormat="1" ht="15.75" customHeight="1">
      <c r="A65" s="3"/>
      <c r="B65" s="3"/>
      <c r="C65" s="3"/>
      <c r="D65" s="57" t="s">
        <v>52</v>
      </c>
      <c r="E65" s="57"/>
      <c r="F65" s="90"/>
      <c r="G65" s="42">
        <v>36600591</v>
      </c>
      <c r="H65" s="43"/>
      <c r="I65" s="43"/>
      <c r="J65" s="43"/>
      <c r="K65" s="43"/>
      <c r="L65" s="43">
        <v>35896004</v>
      </c>
      <c r="M65" s="43"/>
      <c r="N65" s="43"/>
      <c r="O65" s="43"/>
      <c r="P65" s="43"/>
      <c r="Q65" s="44">
        <f t="shared" si="5"/>
        <v>18.78</v>
      </c>
      <c r="R65" s="44"/>
      <c r="S65" s="44"/>
      <c r="T65" s="44"/>
      <c r="U65" s="44"/>
      <c r="V65" s="95">
        <f t="shared" si="6"/>
        <v>-704587</v>
      </c>
      <c r="W65" s="95"/>
      <c r="X65" s="95"/>
      <c r="Y65" s="95"/>
      <c r="Z65" s="95"/>
      <c r="AA65" s="92"/>
    </row>
    <row r="66" spans="1:27" s="2" customFormat="1" ht="15.75" customHeight="1">
      <c r="A66" s="3"/>
      <c r="B66" s="3"/>
      <c r="C66" s="3"/>
      <c r="D66" s="57" t="s">
        <v>53</v>
      </c>
      <c r="E66" s="57"/>
      <c r="F66" s="90"/>
      <c r="G66" s="42">
        <v>32671571</v>
      </c>
      <c r="H66" s="43"/>
      <c r="I66" s="43"/>
      <c r="J66" s="43"/>
      <c r="K66" s="43"/>
      <c r="L66" s="43">
        <v>30411380</v>
      </c>
      <c r="M66" s="43"/>
      <c r="N66" s="43"/>
      <c r="O66" s="43"/>
      <c r="P66" s="43"/>
      <c r="Q66" s="44">
        <f t="shared" si="5"/>
        <v>15.91</v>
      </c>
      <c r="R66" s="44"/>
      <c r="S66" s="44"/>
      <c r="T66" s="44"/>
      <c r="U66" s="44"/>
      <c r="V66" s="95">
        <f t="shared" si="6"/>
        <v>-2260191</v>
      </c>
      <c r="W66" s="95"/>
      <c r="X66" s="95"/>
      <c r="Y66" s="95"/>
      <c r="Z66" s="95"/>
      <c r="AA66" s="92"/>
    </row>
    <row r="67" spans="1:27" s="2" customFormat="1" ht="11.25" customHeight="1">
      <c r="A67" s="3"/>
      <c r="B67" s="3"/>
      <c r="C67" s="3"/>
      <c r="D67" s="93"/>
      <c r="E67" s="103"/>
      <c r="F67" s="48"/>
      <c r="G67" s="42"/>
      <c r="H67" s="43"/>
      <c r="I67" s="43"/>
      <c r="J67" s="43"/>
      <c r="K67" s="43"/>
      <c r="L67" s="43"/>
      <c r="M67" s="43"/>
      <c r="N67" s="43"/>
      <c r="O67" s="43"/>
      <c r="P67" s="43"/>
      <c r="Q67" s="44"/>
      <c r="R67" s="44"/>
      <c r="S67" s="44"/>
      <c r="T67" s="44"/>
      <c r="U67" s="44"/>
      <c r="V67" s="91"/>
      <c r="W67" s="91"/>
      <c r="X67" s="91"/>
      <c r="Y67" s="91"/>
      <c r="Z67" s="91"/>
      <c r="AA67" s="92"/>
    </row>
    <row r="68" spans="1:27" s="2" customFormat="1" ht="15.75" customHeight="1">
      <c r="A68" s="3"/>
      <c r="B68" s="3"/>
      <c r="C68" s="3"/>
      <c r="D68" s="98" t="s">
        <v>54</v>
      </c>
      <c r="E68" s="98"/>
      <c r="F68" s="90"/>
      <c r="G68" s="42">
        <v>2005859</v>
      </c>
      <c r="H68" s="43"/>
      <c r="I68" s="43"/>
      <c r="J68" s="43"/>
      <c r="K68" s="43"/>
      <c r="L68" s="43">
        <v>1997858</v>
      </c>
      <c r="M68" s="43"/>
      <c r="N68" s="43"/>
      <c r="O68" s="43"/>
      <c r="P68" s="43"/>
      <c r="Q68" s="44">
        <f t="shared" ref="Q68:Q69" si="7">ROUND(L68/$L$60*100,2)</f>
        <v>1.04</v>
      </c>
      <c r="R68" s="44"/>
      <c r="S68" s="44"/>
      <c r="T68" s="44"/>
      <c r="U68" s="44"/>
      <c r="V68" s="95">
        <f t="shared" ref="V68:V69" si="8">L68-G68</f>
        <v>-8001</v>
      </c>
      <c r="W68" s="95"/>
      <c r="X68" s="95"/>
      <c r="Y68" s="95"/>
      <c r="Z68" s="95"/>
      <c r="AA68" s="92"/>
    </row>
    <row r="69" spans="1:27" s="2" customFormat="1" ht="16.5" customHeight="1">
      <c r="A69" s="3"/>
      <c r="B69" s="3"/>
      <c r="C69" s="3"/>
      <c r="D69" s="57" t="s">
        <v>55</v>
      </c>
      <c r="E69" s="57"/>
      <c r="F69" s="90"/>
      <c r="G69" s="42">
        <v>1371685</v>
      </c>
      <c r="H69" s="43"/>
      <c r="I69" s="43"/>
      <c r="J69" s="43"/>
      <c r="K69" s="43"/>
      <c r="L69" s="43">
        <v>1845940</v>
      </c>
      <c r="M69" s="43"/>
      <c r="N69" s="43"/>
      <c r="O69" s="43"/>
      <c r="P69" s="43"/>
      <c r="Q69" s="44">
        <f t="shared" si="7"/>
        <v>0.97</v>
      </c>
      <c r="R69" s="44"/>
      <c r="S69" s="44"/>
      <c r="T69" s="44"/>
      <c r="U69" s="44"/>
      <c r="V69" s="95">
        <f t="shared" si="8"/>
        <v>474255</v>
      </c>
      <c r="W69" s="95"/>
      <c r="X69" s="95"/>
      <c r="Y69" s="95"/>
      <c r="Z69" s="95"/>
      <c r="AA69" s="92"/>
    </row>
    <row r="70" spans="1:27" s="2" customFormat="1" ht="6.95" customHeight="1" thickBot="1">
      <c r="A70" s="68"/>
      <c r="B70" s="68"/>
      <c r="C70" s="68"/>
      <c r="D70" s="68"/>
      <c r="E70" s="70"/>
      <c r="F70" s="70"/>
      <c r="G70" s="104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7" s="2" customFormat="1" ht="18" customHeight="1">
      <c r="A71" s="74" t="s">
        <v>42</v>
      </c>
      <c r="B71" s="74"/>
      <c r="C71" s="74"/>
      <c r="D71" s="74"/>
      <c r="E71" s="7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</sheetData>
  <mergeCells count="305">
    <mergeCell ref="A71:E71"/>
    <mergeCell ref="D69:E69"/>
    <mergeCell ref="G69:K69"/>
    <mergeCell ref="L69:P69"/>
    <mergeCell ref="Q69:U69"/>
    <mergeCell ref="V69:Z69"/>
    <mergeCell ref="G70:K70"/>
    <mergeCell ref="L70:P70"/>
    <mergeCell ref="Q70:U70"/>
    <mergeCell ref="V70:Z70"/>
    <mergeCell ref="G67:K67"/>
    <mergeCell ref="L67:P67"/>
    <mergeCell ref="Q67:U67"/>
    <mergeCell ref="V67:Z67"/>
    <mergeCell ref="D68:E68"/>
    <mergeCell ref="G68:K68"/>
    <mergeCell ref="L68:P68"/>
    <mergeCell ref="Q68:U68"/>
    <mergeCell ref="V68:Z68"/>
    <mergeCell ref="D65:E65"/>
    <mergeCell ref="G65:K65"/>
    <mergeCell ref="L65:P65"/>
    <mergeCell ref="Q65:U65"/>
    <mergeCell ref="V65:Z65"/>
    <mergeCell ref="D66:E66"/>
    <mergeCell ref="G66:K66"/>
    <mergeCell ref="L66:P66"/>
    <mergeCell ref="Q66:U66"/>
    <mergeCell ref="V66:Z66"/>
    <mergeCell ref="D63:E63"/>
    <mergeCell ref="G63:K63"/>
    <mergeCell ref="L63:P63"/>
    <mergeCell ref="Q63:U63"/>
    <mergeCell ref="V63:Z63"/>
    <mergeCell ref="D64:E64"/>
    <mergeCell ref="G64:K64"/>
    <mergeCell ref="L64:P64"/>
    <mergeCell ref="Q64:U64"/>
    <mergeCell ref="V64:Z64"/>
    <mergeCell ref="G61:K61"/>
    <mergeCell ref="L61:P61"/>
    <mergeCell ref="Q61:U61"/>
    <mergeCell ref="V61:Z61"/>
    <mergeCell ref="D62:E62"/>
    <mergeCell ref="G62:K62"/>
    <mergeCell ref="L62:P62"/>
    <mergeCell ref="Q62:U62"/>
    <mergeCell ref="V62:Z62"/>
    <mergeCell ref="G59:K59"/>
    <mergeCell ref="L59:P59"/>
    <mergeCell ref="Q59:U59"/>
    <mergeCell ref="V59:Z59"/>
    <mergeCell ref="C60:E60"/>
    <mergeCell ref="G60:K60"/>
    <mergeCell ref="L60:P60"/>
    <mergeCell ref="Q60:U60"/>
    <mergeCell ref="V60:Z60"/>
    <mergeCell ref="A51:E51"/>
    <mergeCell ref="A52:Z52"/>
    <mergeCell ref="A55:E55"/>
    <mergeCell ref="W55:Z55"/>
    <mergeCell ref="C57:E58"/>
    <mergeCell ref="G57:K58"/>
    <mergeCell ref="L57:P58"/>
    <mergeCell ref="Q57:U58"/>
    <mergeCell ref="V57:Z58"/>
    <mergeCell ref="C50:E50"/>
    <mergeCell ref="G50:J50"/>
    <mergeCell ref="K50:N50"/>
    <mergeCell ref="O50:R50"/>
    <mergeCell ref="S50:V50"/>
    <mergeCell ref="W50:Z50"/>
    <mergeCell ref="C49:E49"/>
    <mergeCell ref="G49:J49"/>
    <mergeCell ref="K49:N49"/>
    <mergeCell ref="O49:R49"/>
    <mergeCell ref="S49:V49"/>
    <mergeCell ref="W49:Z49"/>
    <mergeCell ref="C48:E48"/>
    <mergeCell ref="G48:J48"/>
    <mergeCell ref="K48:N48"/>
    <mergeCell ref="O48:R48"/>
    <mergeCell ref="S48:V48"/>
    <mergeCell ref="W48:Z48"/>
    <mergeCell ref="W46:Z46"/>
    <mergeCell ref="C47:E47"/>
    <mergeCell ref="G47:J47"/>
    <mergeCell ref="K47:N47"/>
    <mergeCell ref="O47:R47"/>
    <mergeCell ref="S47:V47"/>
    <mergeCell ref="W47:Z47"/>
    <mergeCell ref="D44:E44"/>
    <mergeCell ref="K44:N44"/>
    <mergeCell ref="O44:R44"/>
    <mergeCell ref="S44:V44"/>
    <mergeCell ref="W44:Z44"/>
    <mergeCell ref="C46:E46"/>
    <mergeCell ref="G46:J46"/>
    <mergeCell ref="K46:N46"/>
    <mergeCell ref="O46:R46"/>
    <mergeCell ref="S46:V46"/>
    <mergeCell ref="D43:E43"/>
    <mergeCell ref="G43:J43"/>
    <mergeCell ref="K43:N43"/>
    <mergeCell ref="O43:R43"/>
    <mergeCell ref="S43:V43"/>
    <mergeCell ref="W43:Z43"/>
    <mergeCell ref="D42:E42"/>
    <mergeCell ref="G42:J42"/>
    <mergeCell ref="K42:N42"/>
    <mergeCell ref="O42:R42"/>
    <mergeCell ref="S42:V42"/>
    <mergeCell ref="W42:Z42"/>
    <mergeCell ref="W40:Z40"/>
    <mergeCell ref="D41:E41"/>
    <mergeCell ref="G41:J41"/>
    <mergeCell ref="K41:N41"/>
    <mergeCell ref="O41:R41"/>
    <mergeCell ref="S41:V41"/>
    <mergeCell ref="W41:Z41"/>
    <mergeCell ref="G39:J39"/>
    <mergeCell ref="K39:N39"/>
    <mergeCell ref="O39:R39"/>
    <mergeCell ref="S39:V39"/>
    <mergeCell ref="W39:Z39"/>
    <mergeCell ref="C40:E40"/>
    <mergeCell ref="G40:J40"/>
    <mergeCell ref="K40:N40"/>
    <mergeCell ref="O40:R40"/>
    <mergeCell ref="S40:V40"/>
    <mergeCell ref="G37:J37"/>
    <mergeCell ref="K37:N37"/>
    <mergeCell ref="O37:R37"/>
    <mergeCell ref="S37:V37"/>
    <mergeCell ref="W37:Z37"/>
    <mergeCell ref="G38:J38"/>
    <mergeCell ref="K38:N38"/>
    <mergeCell ref="O38:R38"/>
    <mergeCell ref="S38:V38"/>
    <mergeCell ref="W38:Z38"/>
    <mergeCell ref="D36:E36"/>
    <mergeCell ref="G36:J36"/>
    <mergeCell ref="K36:N36"/>
    <mergeCell ref="O36:R36"/>
    <mergeCell ref="S36:V36"/>
    <mergeCell ref="W36:Z36"/>
    <mergeCell ref="C35:E35"/>
    <mergeCell ref="G35:J35"/>
    <mergeCell ref="K35:N35"/>
    <mergeCell ref="O35:R35"/>
    <mergeCell ref="S35:V35"/>
    <mergeCell ref="W35:Z35"/>
    <mergeCell ref="W33:Z33"/>
    <mergeCell ref="D34:E34"/>
    <mergeCell ref="G34:J34"/>
    <mergeCell ref="K34:N34"/>
    <mergeCell ref="O34:R34"/>
    <mergeCell ref="S34:V34"/>
    <mergeCell ref="W34:Z34"/>
    <mergeCell ref="G32:J32"/>
    <mergeCell ref="K32:N32"/>
    <mergeCell ref="O32:R32"/>
    <mergeCell ref="S32:V32"/>
    <mergeCell ref="W32:Z32"/>
    <mergeCell ref="C33:E33"/>
    <mergeCell ref="G33:J33"/>
    <mergeCell ref="K33:N33"/>
    <mergeCell ref="O33:R33"/>
    <mergeCell ref="S33:V33"/>
    <mergeCell ref="G30:J30"/>
    <mergeCell ref="K30:N30"/>
    <mergeCell ref="O30:R30"/>
    <mergeCell ref="S30:V30"/>
    <mergeCell ref="W30:Z30"/>
    <mergeCell ref="G31:J31"/>
    <mergeCell ref="K31:N31"/>
    <mergeCell ref="O31:R31"/>
    <mergeCell ref="S31:V31"/>
    <mergeCell ref="W31:Z31"/>
    <mergeCell ref="G28:J28"/>
    <mergeCell ref="K28:N28"/>
    <mergeCell ref="O28:R28"/>
    <mergeCell ref="S28:V28"/>
    <mergeCell ref="W28:Z28"/>
    <mergeCell ref="G29:J29"/>
    <mergeCell ref="K29:N29"/>
    <mergeCell ref="O29:R29"/>
    <mergeCell ref="S29:V29"/>
    <mergeCell ref="W29:Z29"/>
    <mergeCell ref="D27:E27"/>
    <mergeCell ref="G27:J27"/>
    <mergeCell ref="K27:N27"/>
    <mergeCell ref="O27:R27"/>
    <mergeCell ref="S27:V27"/>
    <mergeCell ref="W27:Z27"/>
    <mergeCell ref="D25:E25"/>
    <mergeCell ref="G25:J25"/>
    <mergeCell ref="K25:N25"/>
    <mergeCell ref="O25:R25"/>
    <mergeCell ref="S25:V25"/>
    <mergeCell ref="W25:Z25"/>
    <mergeCell ref="C24:E24"/>
    <mergeCell ref="G24:J24"/>
    <mergeCell ref="K24:N24"/>
    <mergeCell ref="O24:R24"/>
    <mergeCell ref="S24:V24"/>
    <mergeCell ref="W24:Z24"/>
    <mergeCell ref="G22:J22"/>
    <mergeCell ref="K22:N22"/>
    <mergeCell ref="O22:R22"/>
    <mergeCell ref="S22:V22"/>
    <mergeCell ref="W22:Z22"/>
    <mergeCell ref="G23:J23"/>
    <mergeCell ref="K23:N23"/>
    <mergeCell ref="O23:R23"/>
    <mergeCell ref="S23:V23"/>
    <mergeCell ref="W23:Z23"/>
    <mergeCell ref="D21:E21"/>
    <mergeCell ref="G21:J21"/>
    <mergeCell ref="K21:N21"/>
    <mergeCell ref="O21:R21"/>
    <mergeCell ref="S21:V21"/>
    <mergeCell ref="W21:Z21"/>
    <mergeCell ref="C20:E20"/>
    <mergeCell ref="G20:J20"/>
    <mergeCell ref="K20:N20"/>
    <mergeCell ref="O20:R20"/>
    <mergeCell ref="S20:V20"/>
    <mergeCell ref="W20:Z20"/>
    <mergeCell ref="G18:J18"/>
    <mergeCell ref="K18:N18"/>
    <mergeCell ref="O18:R18"/>
    <mergeCell ref="S18:V18"/>
    <mergeCell ref="W18:Z18"/>
    <mergeCell ref="G19:J19"/>
    <mergeCell ref="K19:N19"/>
    <mergeCell ref="O19:R19"/>
    <mergeCell ref="S19:V19"/>
    <mergeCell ref="W19:Z19"/>
    <mergeCell ref="W16:Z16"/>
    <mergeCell ref="D17:E17"/>
    <mergeCell ref="G17:J17"/>
    <mergeCell ref="K17:N17"/>
    <mergeCell ref="O17:R17"/>
    <mergeCell ref="S17:V17"/>
    <mergeCell ref="W17:Z17"/>
    <mergeCell ref="G15:J15"/>
    <mergeCell ref="K15:N15"/>
    <mergeCell ref="O15:R15"/>
    <mergeCell ref="S15:V15"/>
    <mergeCell ref="W15:Z15"/>
    <mergeCell ref="C16:E16"/>
    <mergeCell ref="G16:J16"/>
    <mergeCell ref="K16:N16"/>
    <mergeCell ref="O16:R16"/>
    <mergeCell ref="S16:V16"/>
    <mergeCell ref="G13:J13"/>
    <mergeCell ref="K13:N13"/>
    <mergeCell ref="O13:R13"/>
    <mergeCell ref="S13:V13"/>
    <mergeCell ref="W13:Z13"/>
    <mergeCell ref="G14:J14"/>
    <mergeCell ref="K14:N14"/>
    <mergeCell ref="O14:R14"/>
    <mergeCell ref="S14:V14"/>
    <mergeCell ref="W14:Z14"/>
    <mergeCell ref="D12:E12"/>
    <mergeCell ref="G12:J12"/>
    <mergeCell ref="K12:N12"/>
    <mergeCell ref="O12:R12"/>
    <mergeCell ref="S12:V12"/>
    <mergeCell ref="W12:Z12"/>
    <mergeCell ref="C11:E11"/>
    <mergeCell ref="G11:J11"/>
    <mergeCell ref="K11:N11"/>
    <mergeCell ref="O11:R11"/>
    <mergeCell ref="S11:V11"/>
    <mergeCell ref="W11:Z11"/>
    <mergeCell ref="C10:E10"/>
    <mergeCell ref="G10:J10"/>
    <mergeCell ref="K10:N10"/>
    <mergeCell ref="O10:R10"/>
    <mergeCell ref="S10:V10"/>
    <mergeCell ref="W10:Z10"/>
    <mergeCell ref="B8:E8"/>
    <mergeCell ref="G8:J8"/>
    <mergeCell ref="K8:N8"/>
    <mergeCell ref="O8:R8"/>
    <mergeCell ref="S8:V8"/>
    <mergeCell ref="W8:Z8"/>
    <mergeCell ref="C7:E7"/>
    <mergeCell ref="G7:J7"/>
    <mergeCell ref="K7:N7"/>
    <mergeCell ref="O7:R7"/>
    <mergeCell ref="S7:V7"/>
    <mergeCell ref="W7:Z7"/>
    <mergeCell ref="A1:Z1"/>
    <mergeCell ref="A2:E2"/>
    <mergeCell ref="W2:Z2"/>
    <mergeCell ref="C4:E6"/>
    <mergeCell ref="G4:J6"/>
    <mergeCell ref="K4:N6"/>
    <mergeCell ref="O4:R6"/>
    <mergeCell ref="S4:V6"/>
    <mergeCell ref="W4:Z6"/>
  </mergeCells>
  <phoneticPr fontId="3"/>
  <pageMargins left="0.39370078740157483" right="0.39370078740157483" top="0.98425196850393704" bottom="0.8267716535433071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118</vt:lpstr>
      <vt:lpstr>'118'!Print_Area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2022-03-08T05:15:24Z</dcterms:created>
  <dcterms:modified xsi:type="dcterms:W3CDTF">2022-03-08T05:15:27Z</dcterms:modified>
</cp:coreProperties>
</file>