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6  " sheetId="2" r:id="rId1"/>
  </sheets>
  <definedNames>
    <definedName name="_xlnm.Print_Area" localSheetId="0">'16  '!$A$1:$O$292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2" l="1"/>
  <c r="N291" i="2" s="1"/>
  <c r="N290" i="2"/>
  <c r="I290" i="2"/>
  <c r="M290" i="2" s="1"/>
  <c r="N289" i="2"/>
  <c r="M289" i="2"/>
  <c r="I289" i="2"/>
  <c r="I288" i="2"/>
  <c r="I287" i="2"/>
  <c r="N287" i="2" s="1"/>
  <c r="N286" i="2"/>
  <c r="I286" i="2"/>
  <c r="M286" i="2" s="1"/>
  <c r="N285" i="2"/>
  <c r="M285" i="2"/>
  <c r="I285" i="2"/>
  <c r="I284" i="2"/>
  <c r="I283" i="2"/>
  <c r="N283" i="2" s="1"/>
  <c r="N281" i="2"/>
  <c r="L281" i="2"/>
  <c r="K281" i="2"/>
  <c r="I281" i="2"/>
  <c r="M281" i="2" s="1"/>
  <c r="F281" i="2"/>
  <c r="H281" i="2" s="1"/>
  <c r="N279" i="2"/>
  <c r="M279" i="2"/>
  <c r="I279" i="2"/>
  <c r="I277" i="2"/>
  <c r="I276" i="2"/>
  <c r="N276" i="2" s="1"/>
  <c r="N275" i="2"/>
  <c r="I275" i="2"/>
  <c r="M275" i="2" s="1"/>
  <c r="N274" i="2"/>
  <c r="M274" i="2"/>
  <c r="I274" i="2"/>
  <c r="I273" i="2"/>
  <c r="I272" i="2"/>
  <c r="N272" i="2" s="1"/>
  <c r="N271" i="2"/>
  <c r="I271" i="2"/>
  <c r="M271" i="2" s="1"/>
  <c r="N270" i="2"/>
  <c r="M270" i="2"/>
  <c r="I270" i="2"/>
  <c r="I269" i="2"/>
  <c r="I268" i="2"/>
  <c r="N268" i="2" s="1"/>
  <c r="N266" i="2"/>
  <c r="L266" i="2"/>
  <c r="K266" i="2"/>
  <c r="I266" i="2"/>
  <c r="M266" i="2" s="1"/>
  <c r="F266" i="2"/>
  <c r="H266" i="2" s="1"/>
  <c r="N264" i="2"/>
  <c r="M264" i="2"/>
  <c r="I264" i="2"/>
  <c r="H264" i="2"/>
  <c r="N263" i="2"/>
  <c r="M263" i="2"/>
  <c r="I263" i="2"/>
  <c r="H263" i="2"/>
  <c r="N262" i="2"/>
  <c r="M262" i="2"/>
  <c r="I262" i="2"/>
  <c r="H262" i="2"/>
  <c r="N261" i="2"/>
  <c r="M261" i="2"/>
  <c r="I261" i="2"/>
  <c r="H261" i="2"/>
  <c r="N260" i="2"/>
  <c r="M260" i="2"/>
  <c r="I260" i="2"/>
  <c r="H260" i="2"/>
  <c r="N259" i="2"/>
  <c r="M259" i="2"/>
  <c r="I259" i="2"/>
  <c r="H259" i="2"/>
  <c r="N258" i="2"/>
  <c r="M258" i="2"/>
  <c r="I258" i="2"/>
  <c r="H258" i="2"/>
  <c r="N257" i="2"/>
  <c r="M257" i="2"/>
  <c r="I257" i="2"/>
  <c r="H257" i="2"/>
  <c r="N256" i="2"/>
  <c r="M256" i="2"/>
  <c r="I256" i="2"/>
  <c r="H256" i="2"/>
  <c r="N255" i="2"/>
  <c r="M255" i="2"/>
  <c r="I255" i="2"/>
  <c r="H255" i="2"/>
  <c r="N253" i="2"/>
  <c r="M253" i="2"/>
  <c r="I253" i="2"/>
  <c r="H253" i="2"/>
  <c r="N252" i="2"/>
  <c r="M252" i="2"/>
  <c r="I252" i="2"/>
  <c r="H252" i="2"/>
  <c r="N251" i="2"/>
  <c r="M251" i="2"/>
  <c r="I251" i="2"/>
  <c r="H251" i="2"/>
  <c r="N250" i="2"/>
  <c r="M250" i="2"/>
  <c r="I250" i="2"/>
  <c r="H250" i="2"/>
  <c r="N249" i="2"/>
  <c r="M249" i="2"/>
  <c r="I249" i="2"/>
  <c r="H249" i="2"/>
  <c r="N248" i="2"/>
  <c r="M248" i="2"/>
  <c r="I248" i="2"/>
  <c r="H248" i="2"/>
  <c r="N247" i="2"/>
  <c r="M247" i="2"/>
  <c r="I247" i="2"/>
  <c r="H247" i="2"/>
  <c r="N246" i="2"/>
  <c r="M246" i="2"/>
  <c r="I246" i="2"/>
  <c r="H246" i="2"/>
  <c r="N245" i="2"/>
  <c r="M245" i="2"/>
  <c r="I245" i="2"/>
  <c r="H245" i="2"/>
  <c r="N244" i="2"/>
  <c r="M244" i="2"/>
  <c r="I244" i="2"/>
  <c r="H244" i="2"/>
  <c r="M242" i="2"/>
  <c r="L242" i="2"/>
  <c r="K242" i="2"/>
  <c r="I242" i="2"/>
  <c r="N242" i="2" s="1"/>
  <c r="H242" i="2"/>
  <c r="F242" i="2"/>
  <c r="I240" i="2"/>
  <c r="H240" i="2"/>
  <c r="I239" i="2"/>
  <c r="H239" i="2"/>
  <c r="I238" i="2"/>
  <c r="H238" i="2"/>
  <c r="I237" i="2"/>
  <c r="H237" i="2"/>
  <c r="I236" i="2"/>
  <c r="H236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15" i="2"/>
  <c r="H215" i="2"/>
  <c r="L213" i="2"/>
  <c r="K213" i="2"/>
  <c r="I213" i="2" s="1"/>
  <c r="F213" i="2"/>
  <c r="H213" i="2" s="1"/>
  <c r="I211" i="2"/>
  <c r="N211" i="2" s="1"/>
  <c r="H211" i="2"/>
  <c r="I210" i="2"/>
  <c r="N210" i="2" s="1"/>
  <c r="H210" i="2"/>
  <c r="I209" i="2"/>
  <c r="N209" i="2" s="1"/>
  <c r="H209" i="2"/>
  <c r="I208" i="2"/>
  <c r="N208" i="2" s="1"/>
  <c r="H208" i="2"/>
  <c r="I207" i="2"/>
  <c r="N207" i="2" s="1"/>
  <c r="H207" i="2"/>
  <c r="L205" i="2"/>
  <c r="K205" i="2"/>
  <c r="I205" i="2" s="1"/>
  <c r="F205" i="2"/>
  <c r="H205" i="2" s="1"/>
  <c r="N203" i="2"/>
  <c r="M203" i="2"/>
  <c r="I203" i="2"/>
  <c r="H203" i="2"/>
  <c r="N202" i="2"/>
  <c r="M202" i="2"/>
  <c r="I202" i="2"/>
  <c r="H202" i="2"/>
  <c r="N201" i="2"/>
  <c r="M201" i="2"/>
  <c r="I201" i="2"/>
  <c r="H201" i="2"/>
  <c r="N200" i="2"/>
  <c r="M200" i="2"/>
  <c r="I200" i="2"/>
  <c r="H200" i="2"/>
  <c r="N198" i="2"/>
  <c r="L198" i="2"/>
  <c r="K198" i="2"/>
  <c r="I198" i="2"/>
  <c r="M198" i="2" s="1"/>
  <c r="H198" i="2"/>
  <c r="F198" i="2"/>
  <c r="N196" i="2"/>
  <c r="M196" i="2"/>
  <c r="I196" i="2"/>
  <c r="H196" i="2"/>
  <c r="N195" i="2"/>
  <c r="M195" i="2"/>
  <c r="I195" i="2"/>
  <c r="H195" i="2"/>
  <c r="N193" i="2"/>
  <c r="M193" i="2"/>
  <c r="I193" i="2"/>
  <c r="H193" i="2"/>
  <c r="N192" i="2"/>
  <c r="M192" i="2"/>
  <c r="I192" i="2"/>
  <c r="H192" i="2"/>
  <c r="N191" i="2"/>
  <c r="M191" i="2"/>
  <c r="I191" i="2"/>
  <c r="H191" i="2"/>
  <c r="N190" i="2"/>
  <c r="M190" i="2"/>
  <c r="I190" i="2"/>
  <c r="H190" i="2"/>
  <c r="N189" i="2"/>
  <c r="M189" i="2"/>
  <c r="I189" i="2"/>
  <c r="H189" i="2"/>
  <c r="N188" i="2"/>
  <c r="M188" i="2"/>
  <c r="I188" i="2"/>
  <c r="H188" i="2"/>
  <c r="N187" i="2"/>
  <c r="M187" i="2"/>
  <c r="I187" i="2"/>
  <c r="H187" i="2"/>
  <c r="N186" i="2"/>
  <c r="M186" i="2"/>
  <c r="I186" i="2"/>
  <c r="H186" i="2"/>
  <c r="N185" i="2"/>
  <c r="M185" i="2"/>
  <c r="I185" i="2"/>
  <c r="H185" i="2"/>
  <c r="N184" i="2"/>
  <c r="M184" i="2"/>
  <c r="I184" i="2"/>
  <c r="H184" i="2"/>
  <c r="M182" i="2"/>
  <c r="L182" i="2"/>
  <c r="K182" i="2"/>
  <c r="I182" i="2"/>
  <c r="N182" i="2" s="1"/>
  <c r="H182" i="2"/>
  <c r="F182" i="2"/>
  <c r="I180" i="2"/>
  <c r="H180" i="2"/>
  <c r="I179" i="2"/>
  <c r="H179" i="2"/>
  <c r="I178" i="2"/>
  <c r="H178" i="2"/>
  <c r="I177" i="2"/>
  <c r="H177" i="2"/>
  <c r="L175" i="2"/>
  <c r="I175" i="2" s="1"/>
  <c r="K175" i="2"/>
  <c r="F175" i="2"/>
  <c r="H175" i="2" s="1"/>
  <c r="I173" i="2"/>
  <c r="N173" i="2" s="1"/>
  <c r="H173" i="2"/>
  <c r="I172" i="2"/>
  <c r="N172" i="2" s="1"/>
  <c r="H172" i="2"/>
  <c r="I171" i="2"/>
  <c r="N171" i="2" s="1"/>
  <c r="H171" i="2"/>
  <c r="I170" i="2"/>
  <c r="N170" i="2" s="1"/>
  <c r="H170" i="2"/>
  <c r="I169" i="2"/>
  <c r="N169" i="2" s="1"/>
  <c r="H169" i="2"/>
  <c r="I167" i="2"/>
  <c r="N167" i="2" s="1"/>
  <c r="H167" i="2"/>
  <c r="I166" i="2"/>
  <c r="N166" i="2" s="1"/>
  <c r="H166" i="2"/>
  <c r="I165" i="2"/>
  <c r="N165" i="2" s="1"/>
  <c r="H165" i="2"/>
  <c r="I164" i="2"/>
  <c r="N164" i="2" s="1"/>
  <c r="H164" i="2"/>
  <c r="I163" i="2"/>
  <c r="N163" i="2" s="1"/>
  <c r="H163" i="2"/>
  <c r="I162" i="2"/>
  <c r="N162" i="2" s="1"/>
  <c r="H162" i="2"/>
  <c r="I161" i="2"/>
  <c r="N161" i="2" s="1"/>
  <c r="H161" i="2"/>
  <c r="I160" i="2"/>
  <c r="N160" i="2" s="1"/>
  <c r="H160" i="2"/>
  <c r="I159" i="2"/>
  <c r="N159" i="2" s="1"/>
  <c r="H159" i="2"/>
  <c r="I158" i="2"/>
  <c r="N158" i="2" s="1"/>
  <c r="H158" i="2"/>
  <c r="L156" i="2"/>
  <c r="K156" i="2"/>
  <c r="I156" i="2" s="1"/>
  <c r="F156" i="2"/>
  <c r="H156" i="2" s="1"/>
  <c r="N154" i="2"/>
  <c r="I154" i="2"/>
  <c r="M154" i="2" s="1"/>
  <c r="H154" i="2"/>
  <c r="N153" i="2"/>
  <c r="I153" i="2"/>
  <c r="M153" i="2" s="1"/>
  <c r="H153" i="2"/>
  <c r="N143" i="2"/>
  <c r="I143" i="2"/>
  <c r="M143" i="2" s="1"/>
  <c r="H143" i="2"/>
  <c r="N142" i="2"/>
  <c r="I142" i="2"/>
  <c r="M142" i="2" s="1"/>
  <c r="H142" i="2"/>
  <c r="N141" i="2"/>
  <c r="I141" i="2"/>
  <c r="M141" i="2" s="1"/>
  <c r="H141" i="2"/>
  <c r="N140" i="2"/>
  <c r="I140" i="2"/>
  <c r="M140" i="2" s="1"/>
  <c r="H140" i="2"/>
  <c r="N139" i="2"/>
  <c r="I139" i="2"/>
  <c r="M139" i="2" s="1"/>
  <c r="H139" i="2"/>
  <c r="N138" i="2"/>
  <c r="I138" i="2"/>
  <c r="M138" i="2" s="1"/>
  <c r="H138" i="2"/>
  <c r="N137" i="2"/>
  <c r="I137" i="2"/>
  <c r="M137" i="2" s="1"/>
  <c r="H137" i="2"/>
  <c r="N136" i="2"/>
  <c r="I136" i="2"/>
  <c r="M136" i="2" s="1"/>
  <c r="H136" i="2"/>
  <c r="L134" i="2"/>
  <c r="K134" i="2"/>
  <c r="I134" i="2"/>
  <c r="M134" i="2" s="1"/>
  <c r="F134" i="2"/>
  <c r="H134" i="2" s="1"/>
  <c r="N132" i="2"/>
  <c r="M132" i="2"/>
  <c r="I132" i="2"/>
  <c r="H132" i="2"/>
  <c r="N131" i="2"/>
  <c r="M131" i="2"/>
  <c r="I131" i="2"/>
  <c r="H131" i="2"/>
  <c r="N130" i="2"/>
  <c r="M130" i="2"/>
  <c r="I130" i="2"/>
  <c r="H130" i="2"/>
  <c r="N129" i="2"/>
  <c r="M129" i="2"/>
  <c r="I129" i="2"/>
  <c r="H129" i="2"/>
  <c r="M127" i="2"/>
  <c r="L127" i="2"/>
  <c r="K127" i="2"/>
  <c r="I127" i="2"/>
  <c r="N127" i="2" s="1"/>
  <c r="H127" i="2"/>
  <c r="F127" i="2"/>
  <c r="I125" i="2"/>
  <c r="H125" i="2"/>
  <c r="I124" i="2"/>
  <c r="H124" i="2"/>
  <c r="I123" i="2"/>
  <c r="H123" i="2"/>
  <c r="I122" i="2"/>
  <c r="H122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L109" i="2"/>
  <c r="L9" i="2" s="1"/>
  <c r="K109" i="2"/>
  <c r="F109" i="2"/>
  <c r="H109" i="2" s="1"/>
  <c r="I107" i="2"/>
  <c r="N107" i="2" s="1"/>
  <c r="H107" i="2"/>
  <c r="I106" i="2"/>
  <c r="N106" i="2" s="1"/>
  <c r="H106" i="2"/>
  <c r="I105" i="2"/>
  <c r="N105" i="2" s="1"/>
  <c r="H105" i="2"/>
  <c r="I104" i="2"/>
  <c r="N104" i="2" s="1"/>
  <c r="H104" i="2"/>
  <c r="I103" i="2"/>
  <c r="N103" i="2" s="1"/>
  <c r="H103" i="2"/>
  <c r="I102" i="2"/>
  <c r="N102" i="2" s="1"/>
  <c r="H102" i="2"/>
  <c r="I101" i="2"/>
  <c r="N101" i="2" s="1"/>
  <c r="H101" i="2"/>
  <c r="L99" i="2"/>
  <c r="K99" i="2"/>
  <c r="I99" i="2" s="1"/>
  <c r="F99" i="2"/>
  <c r="H99" i="2" s="1"/>
  <c r="N97" i="2"/>
  <c r="I97" i="2"/>
  <c r="M97" i="2" s="1"/>
  <c r="H97" i="2"/>
  <c r="N96" i="2"/>
  <c r="I96" i="2"/>
  <c r="M96" i="2" s="1"/>
  <c r="H96" i="2"/>
  <c r="N95" i="2"/>
  <c r="I95" i="2"/>
  <c r="M95" i="2" s="1"/>
  <c r="H95" i="2"/>
  <c r="N94" i="2"/>
  <c r="I94" i="2"/>
  <c r="M94" i="2" s="1"/>
  <c r="H94" i="2"/>
  <c r="N93" i="2"/>
  <c r="I93" i="2"/>
  <c r="M93" i="2" s="1"/>
  <c r="H93" i="2"/>
  <c r="N92" i="2"/>
  <c r="I92" i="2"/>
  <c r="M92" i="2" s="1"/>
  <c r="H92" i="2"/>
  <c r="N91" i="2"/>
  <c r="I91" i="2"/>
  <c r="M91" i="2" s="1"/>
  <c r="H91" i="2"/>
  <c r="N89" i="2"/>
  <c r="I89" i="2"/>
  <c r="M89" i="2" s="1"/>
  <c r="H89" i="2"/>
  <c r="N88" i="2"/>
  <c r="I88" i="2"/>
  <c r="M88" i="2" s="1"/>
  <c r="H88" i="2"/>
  <c r="N87" i="2"/>
  <c r="I87" i="2"/>
  <c r="M87" i="2" s="1"/>
  <c r="H87" i="2"/>
  <c r="N86" i="2"/>
  <c r="I86" i="2"/>
  <c r="M86" i="2" s="1"/>
  <c r="H86" i="2"/>
  <c r="N85" i="2"/>
  <c r="I85" i="2"/>
  <c r="M85" i="2" s="1"/>
  <c r="H85" i="2"/>
  <c r="N84" i="2"/>
  <c r="I84" i="2"/>
  <c r="M84" i="2" s="1"/>
  <c r="H84" i="2"/>
  <c r="N83" i="2"/>
  <c r="I83" i="2"/>
  <c r="M83" i="2" s="1"/>
  <c r="H83" i="2"/>
  <c r="N82" i="2"/>
  <c r="I82" i="2"/>
  <c r="M82" i="2" s="1"/>
  <c r="H82" i="2"/>
  <c r="N81" i="2"/>
  <c r="I81" i="2"/>
  <c r="M81" i="2" s="1"/>
  <c r="H81" i="2"/>
  <c r="N80" i="2"/>
  <c r="I80" i="2"/>
  <c r="M80" i="2" s="1"/>
  <c r="H80" i="2"/>
  <c r="N68" i="2"/>
  <c r="I68" i="2"/>
  <c r="M68" i="2" s="1"/>
  <c r="H68" i="2"/>
  <c r="N66" i="2"/>
  <c r="I66" i="2"/>
  <c r="M66" i="2" s="1"/>
  <c r="H66" i="2"/>
  <c r="N65" i="2"/>
  <c r="I65" i="2"/>
  <c r="M65" i="2" s="1"/>
  <c r="H65" i="2"/>
  <c r="N64" i="2"/>
  <c r="I64" i="2"/>
  <c r="M64" i="2" s="1"/>
  <c r="H64" i="2"/>
  <c r="N63" i="2"/>
  <c r="I63" i="2"/>
  <c r="M63" i="2" s="1"/>
  <c r="H63" i="2"/>
  <c r="N62" i="2"/>
  <c r="M62" i="2"/>
  <c r="I62" i="2"/>
  <c r="H62" i="2"/>
  <c r="N61" i="2"/>
  <c r="M61" i="2"/>
  <c r="I61" i="2"/>
  <c r="H61" i="2"/>
  <c r="N60" i="2"/>
  <c r="M60" i="2"/>
  <c r="I60" i="2"/>
  <c r="H60" i="2"/>
  <c r="N59" i="2"/>
  <c r="M59" i="2"/>
  <c r="I59" i="2"/>
  <c r="H59" i="2"/>
  <c r="N58" i="2"/>
  <c r="M58" i="2"/>
  <c r="I58" i="2"/>
  <c r="H58" i="2"/>
  <c r="N57" i="2"/>
  <c r="M57" i="2"/>
  <c r="I57" i="2"/>
  <c r="H57" i="2"/>
  <c r="N55" i="2"/>
  <c r="M55" i="2"/>
  <c r="I55" i="2"/>
  <c r="H55" i="2"/>
  <c r="N54" i="2"/>
  <c r="M54" i="2"/>
  <c r="I54" i="2"/>
  <c r="H54" i="2"/>
  <c r="N53" i="2"/>
  <c r="M53" i="2"/>
  <c r="I53" i="2"/>
  <c r="H53" i="2"/>
  <c r="N52" i="2"/>
  <c r="M52" i="2"/>
  <c r="I52" i="2"/>
  <c r="H52" i="2"/>
  <c r="N51" i="2"/>
  <c r="M51" i="2"/>
  <c r="I51" i="2"/>
  <c r="H51" i="2"/>
  <c r="N50" i="2"/>
  <c r="M50" i="2"/>
  <c r="I50" i="2"/>
  <c r="H50" i="2"/>
  <c r="N49" i="2"/>
  <c r="M49" i="2"/>
  <c r="I49" i="2"/>
  <c r="H49" i="2"/>
  <c r="N48" i="2"/>
  <c r="M48" i="2"/>
  <c r="I48" i="2"/>
  <c r="H48" i="2"/>
  <c r="N47" i="2"/>
  <c r="I47" i="2"/>
  <c r="M47" i="2" s="1"/>
  <c r="H47" i="2"/>
  <c r="N46" i="2"/>
  <c r="I46" i="2"/>
  <c r="M46" i="2" s="1"/>
  <c r="H46" i="2"/>
  <c r="N44" i="2"/>
  <c r="I44" i="2"/>
  <c r="H44" i="2"/>
  <c r="I43" i="2"/>
  <c r="N43" i="2" s="1"/>
  <c r="H43" i="2"/>
  <c r="I42" i="2"/>
  <c r="N42" i="2" s="1"/>
  <c r="H42" i="2"/>
  <c r="I41" i="2"/>
  <c r="N41" i="2" s="1"/>
  <c r="H41" i="2"/>
  <c r="I40" i="2"/>
  <c r="N40" i="2" s="1"/>
  <c r="H40" i="2"/>
  <c r="I39" i="2"/>
  <c r="N39" i="2" s="1"/>
  <c r="H39" i="2"/>
  <c r="N38" i="2"/>
  <c r="I38" i="2"/>
  <c r="H38" i="2"/>
  <c r="I37" i="2"/>
  <c r="N37" i="2" s="1"/>
  <c r="H37" i="2"/>
  <c r="I36" i="2"/>
  <c r="N36" i="2" s="1"/>
  <c r="H36" i="2"/>
  <c r="I35" i="2"/>
  <c r="N35" i="2" s="1"/>
  <c r="H35" i="2"/>
  <c r="N33" i="2"/>
  <c r="I33" i="2"/>
  <c r="H33" i="2"/>
  <c r="I32" i="2"/>
  <c r="N32" i="2" s="1"/>
  <c r="H32" i="2"/>
  <c r="I31" i="2"/>
  <c r="N31" i="2" s="1"/>
  <c r="H31" i="2"/>
  <c r="I30" i="2"/>
  <c r="N30" i="2" s="1"/>
  <c r="H30" i="2"/>
  <c r="N29" i="2"/>
  <c r="I29" i="2"/>
  <c r="H29" i="2"/>
  <c r="I28" i="2"/>
  <c r="N28" i="2" s="1"/>
  <c r="H28" i="2"/>
  <c r="I27" i="2"/>
  <c r="N27" i="2" s="1"/>
  <c r="H27" i="2"/>
  <c r="I26" i="2"/>
  <c r="N26" i="2" s="1"/>
  <c r="H26" i="2"/>
  <c r="N25" i="2"/>
  <c r="I25" i="2"/>
  <c r="H25" i="2"/>
  <c r="I24" i="2"/>
  <c r="N24" i="2" s="1"/>
  <c r="H24" i="2"/>
  <c r="I22" i="2"/>
  <c r="N22" i="2" s="1"/>
  <c r="H22" i="2"/>
  <c r="I21" i="2"/>
  <c r="N21" i="2" s="1"/>
  <c r="H21" i="2"/>
  <c r="N20" i="2"/>
  <c r="I20" i="2"/>
  <c r="H20" i="2"/>
  <c r="I19" i="2"/>
  <c r="N19" i="2" s="1"/>
  <c r="H19" i="2"/>
  <c r="I18" i="2"/>
  <c r="N18" i="2" s="1"/>
  <c r="H18" i="2"/>
  <c r="I17" i="2"/>
  <c r="N17" i="2" s="1"/>
  <c r="H17" i="2"/>
  <c r="N16" i="2"/>
  <c r="I16" i="2"/>
  <c r="H16" i="2"/>
  <c r="I15" i="2"/>
  <c r="N15" i="2" s="1"/>
  <c r="H15" i="2"/>
  <c r="I14" i="2"/>
  <c r="N14" i="2" s="1"/>
  <c r="H14" i="2"/>
  <c r="I13" i="2"/>
  <c r="N13" i="2" s="1"/>
  <c r="H13" i="2"/>
  <c r="H11" i="2" s="1"/>
  <c r="H9" i="2" s="1"/>
  <c r="L11" i="2"/>
  <c r="K11" i="2"/>
  <c r="J11" i="2"/>
  <c r="I11" i="2"/>
  <c r="N11" i="2" s="1"/>
  <c r="G11" i="2"/>
  <c r="F11" i="2"/>
  <c r="K9" i="2"/>
  <c r="J9" i="2"/>
  <c r="G9" i="2"/>
  <c r="F9" i="2"/>
  <c r="N112" i="2" l="1"/>
  <c r="M112" i="2"/>
  <c r="N116" i="2"/>
  <c r="M116" i="2"/>
  <c r="N123" i="2"/>
  <c r="M123" i="2"/>
  <c r="N213" i="2"/>
  <c r="M213" i="2"/>
  <c r="N277" i="2"/>
  <c r="M277" i="2"/>
  <c r="N178" i="2"/>
  <c r="M178" i="2"/>
  <c r="N227" i="2"/>
  <c r="M227" i="2"/>
  <c r="N231" i="2"/>
  <c r="M231" i="2"/>
  <c r="N236" i="2"/>
  <c r="M236" i="2"/>
  <c r="N240" i="2"/>
  <c r="M240" i="2"/>
  <c r="N273" i="2"/>
  <c r="M273" i="2"/>
  <c r="N288" i="2"/>
  <c r="M288" i="2"/>
  <c r="N111" i="2"/>
  <c r="M111" i="2"/>
  <c r="N113" i="2"/>
  <c r="M113" i="2"/>
  <c r="N117" i="2"/>
  <c r="M117" i="2"/>
  <c r="N124" i="2"/>
  <c r="M124" i="2"/>
  <c r="N269" i="2"/>
  <c r="M269" i="2"/>
  <c r="N114" i="2"/>
  <c r="M114" i="2"/>
  <c r="N118" i="2"/>
  <c r="M118" i="2"/>
  <c r="N120" i="2"/>
  <c r="M120" i="2"/>
  <c r="N125" i="2"/>
  <c r="M125" i="2"/>
  <c r="N175" i="2"/>
  <c r="M175" i="2"/>
  <c r="N180" i="2"/>
  <c r="M180" i="2"/>
  <c r="N225" i="2"/>
  <c r="M225" i="2"/>
  <c r="N229" i="2"/>
  <c r="M229" i="2"/>
  <c r="N233" i="2"/>
  <c r="M233" i="2"/>
  <c r="N238" i="2"/>
  <c r="M238" i="2"/>
  <c r="N99" i="2"/>
  <c r="M99" i="2"/>
  <c r="N115" i="2"/>
  <c r="M115" i="2"/>
  <c r="N119" i="2"/>
  <c r="M119" i="2"/>
  <c r="N122" i="2"/>
  <c r="M122" i="2"/>
  <c r="N284" i="2"/>
  <c r="M284" i="2"/>
  <c r="I109" i="2"/>
  <c r="N134" i="2"/>
  <c r="N156" i="2"/>
  <c r="M156" i="2"/>
  <c r="N177" i="2"/>
  <c r="M177" i="2"/>
  <c r="N179" i="2"/>
  <c r="M179" i="2"/>
  <c r="N205" i="2"/>
  <c r="M205" i="2"/>
  <c r="N215" i="2"/>
  <c r="M215" i="2"/>
  <c r="N226" i="2"/>
  <c r="M226" i="2"/>
  <c r="N228" i="2"/>
  <c r="M228" i="2"/>
  <c r="N230" i="2"/>
  <c r="M230" i="2"/>
  <c r="N232" i="2"/>
  <c r="M232" i="2"/>
  <c r="N234" i="2"/>
  <c r="M234" i="2"/>
  <c r="N237" i="2"/>
  <c r="M237" i="2"/>
  <c r="N239" i="2"/>
  <c r="M239" i="2"/>
  <c r="M101" i="2"/>
  <c r="M102" i="2"/>
  <c r="M103" i="2"/>
  <c r="M104" i="2"/>
  <c r="M105" i="2"/>
  <c r="M106" i="2"/>
  <c r="M107" i="2"/>
  <c r="M158" i="2"/>
  <c r="M159" i="2"/>
  <c r="M160" i="2"/>
  <c r="M161" i="2"/>
  <c r="M162" i="2"/>
  <c r="M163" i="2"/>
  <c r="M164" i="2"/>
  <c r="M165" i="2"/>
  <c r="M166" i="2"/>
  <c r="M167" i="2"/>
  <c r="M169" i="2"/>
  <c r="M170" i="2"/>
  <c r="M171" i="2"/>
  <c r="M172" i="2"/>
  <c r="M173" i="2"/>
  <c r="M207" i="2"/>
  <c r="M208" i="2"/>
  <c r="M209" i="2"/>
  <c r="M210" i="2"/>
  <c r="M211" i="2"/>
  <c r="M268" i="2"/>
  <c r="M272" i="2"/>
  <c r="M276" i="2"/>
  <c r="M283" i="2"/>
  <c r="M287" i="2"/>
  <c r="M291" i="2"/>
  <c r="N109" i="2" l="1"/>
  <c r="M109" i="2"/>
  <c r="I9" i="2"/>
  <c r="N9" i="2" s="1"/>
</calcChain>
</file>

<file path=xl/sharedStrings.xml><?xml version="1.0" encoding="utf-8"?>
<sst xmlns="http://schemas.openxmlformats.org/spreadsheetml/2006/main" count="378" uniqueCount="180">
  <si>
    <t xml:space="preserve">   16   町丁目別世帯数、人口</t>
    <phoneticPr fontId="4"/>
  </si>
  <si>
    <t xml:space="preserve">令和3年1月1日現在  </t>
    <rPh sb="0" eb="1">
      <t>レイ</t>
    </rPh>
    <rPh sb="1" eb="2">
      <t>ワ</t>
    </rPh>
    <phoneticPr fontId="4"/>
  </si>
  <si>
    <t>町名</t>
    <rPh sb="0" eb="2">
      <t>チョウメイ</t>
    </rPh>
    <phoneticPr fontId="4"/>
  </si>
  <si>
    <t>世　帯　数</t>
    <phoneticPr fontId="4"/>
  </si>
  <si>
    <t>前　　　年
世　帯　数</t>
    <rPh sb="0" eb="5">
      <t>ゼンネン</t>
    </rPh>
    <phoneticPr fontId="4"/>
  </si>
  <si>
    <t>世　帯　数
対前年増減</t>
    <rPh sb="7" eb="8">
      <t>タイ</t>
    </rPh>
    <rPh sb="8" eb="10">
      <t>ゼンネン</t>
    </rPh>
    <rPh sb="10" eb="12">
      <t>ゾウゲン</t>
    </rPh>
    <phoneticPr fontId="4"/>
  </si>
  <si>
    <t xml:space="preserve">人　　　　                      口 </t>
    <phoneticPr fontId="4"/>
  </si>
  <si>
    <r>
      <t xml:space="preserve">
人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口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密</t>
    </r>
    <r>
      <rPr>
        <sz val="5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度
(人/k㎡)</t>
    </r>
    <rPh sb="10" eb="11">
      <t>ヒト</t>
    </rPh>
    <phoneticPr fontId="4"/>
  </si>
  <si>
    <t xml:space="preserve">
面　　績
(k㎡)</t>
    <rPh sb="4" eb="5">
      <t>セキ</t>
    </rPh>
    <phoneticPr fontId="4"/>
  </si>
  <si>
    <t>総　　数</t>
    <phoneticPr fontId="4"/>
  </si>
  <si>
    <t>前　　年
総　　数</t>
    <rPh sb="0" eb="4">
      <t>ゼンネン</t>
    </rPh>
    <rPh sb="5" eb="9">
      <t>ソウスウ</t>
    </rPh>
    <phoneticPr fontId="4"/>
  </si>
  <si>
    <t>男</t>
    <phoneticPr fontId="4"/>
  </si>
  <si>
    <t>女</t>
    <phoneticPr fontId="4"/>
  </si>
  <si>
    <t>対前年増減</t>
    <phoneticPr fontId="4"/>
  </si>
  <si>
    <t>総　　　　　　数</t>
    <phoneticPr fontId="4"/>
  </si>
  <si>
    <t>本庁</t>
    <phoneticPr fontId="4"/>
  </si>
  <si>
    <t>横　　山　　町</t>
    <phoneticPr fontId="4"/>
  </si>
  <si>
    <t>八　　日　　町</t>
    <phoneticPr fontId="4"/>
  </si>
  <si>
    <t>八　　幡　　町</t>
    <phoneticPr fontId="4"/>
  </si>
  <si>
    <t>八　　木　　町</t>
    <phoneticPr fontId="4"/>
  </si>
  <si>
    <t>追　　分　　町</t>
    <phoneticPr fontId="4"/>
  </si>
  <si>
    <t>千人町</t>
    <phoneticPr fontId="4"/>
  </si>
  <si>
    <t>1丁目</t>
    <phoneticPr fontId="4"/>
  </si>
  <si>
    <t>2丁目</t>
  </si>
  <si>
    <t>3丁目</t>
  </si>
  <si>
    <t>4丁目</t>
  </si>
  <si>
    <t>日　　吉　　町</t>
    <phoneticPr fontId="4"/>
  </si>
  <si>
    <t>元本郷町</t>
    <phoneticPr fontId="4"/>
  </si>
  <si>
    <t>1丁目</t>
    <phoneticPr fontId="4"/>
  </si>
  <si>
    <t>元本郷町</t>
    <phoneticPr fontId="4"/>
  </si>
  <si>
    <t>平　　岡　　町</t>
    <phoneticPr fontId="4"/>
  </si>
  <si>
    <t>本　　郷　　町</t>
    <phoneticPr fontId="4"/>
  </si>
  <si>
    <t>大　　横　　町</t>
    <phoneticPr fontId="4"/>
  </si>
  <si>
    <t>本　　　　　町</t>
    <phoneticPr fontId="4"/>
  </si>
  <si>
    <t>元横山町</t>
    <phoneticPr fontId="4"/>
  </si>
  <si>
    <t>3丁目</t>
    <phoneticPr fontId="4"/>
  </si>
  <si>
    <t>田　　　　　町</t>
    <phoneticPr fontId="4"/>
  </si>
  <si>
    <t>新　　　　　町</t>
    <phoneticPr fontId="4"/>
  </si>
  <si>
    <t>明神町</t>
    <phoneticPr fontId="4"/>
  </si>
  <si>
    <t>子安町</t>
    <phoneticPr fontId="4"/>
  </si>
  <si>
    <t>子安町</t>
    <phoneticPr fontId="4"/>
  </si>
  <si>
    <t>4丁目</t>
    <phoneticPr fontId="4"/>
  </si>
  <si>
    <t>東　　　　　町</t>
    <phoneticPr fontId="4"/>
  </si>
  <si>
    <t>旭　　　　　町</t>
    <phoneticPr fontId="4"/>
  </si>
  <si>
    <t>三　　崎　　町</t>
    <phoneticPr fontId="4"/>
  </si>
  <si>
    <t>中　　　　　町</t>
    <phoneticPr fontId="4"/>
  </si>
  <si>
    <t>南　　　　　町</t>
    <phoneticPr fontId="4"/>
  </si>
  <si>
    <t>寺　　　　　町</t>
    <phoneticPr fontId="4"/>
  </si>
  <si>
    <t>万　　　　　町</t>
    <phoneticPr fontId="4"/>
  </si>
  <si>
    <t>上　　野　　町</t>
    <phoneticPr fontId="4"/>
  </si>
  <si>
    <t>天　　神　　町</t>
    <phoneticPr fontId="4"/>
  </si>
  <si>
    <t>南　　新　　町</t>
    <phoneticPr fontId="4"/>
  </si>
  <si>
    <t>小　　門　　町</t>
    <phoneticPr fontId="4"/>
  </si>
  <si>
    <t>台　　町　</t>
    <phoneticPr fontId="4"/>
  </si>
  <si>
    <t>台　　町　</t>
    <phoneticPr fontId="4"/>
  </si>
  <si>
    <t>中　　野　　町</t>
    <phoneticPr fontId="4"/>
  </si>
  <si>
    <t>暁　　町　</t>
    <phoneticPr fontId="4"/>
  </si>
  <si>
    <t>暁　　町　</t>
    <phoneticPr fontId="4"/>
  </si>
  <si>
    <t>中野山王</t>
    <phoneticPr fontId="4"/>
  </si>
  <si>
    <t xml:space="preserve">  資料：市民部市民課</t>
    <phoneticPr fontId="4"/>
  </si>
  <si>
    <t xml:space="preserve">      （注）面積について、総面積は平成26年12月24日付国土交通省国土地理院よりの通知に基づき、186.38㎢に変更。</t>
    <rPh sb="9" eb="11">
      <t>メンセキ</t>
    </rPh>
    <phoneticPr fontId="4"/>
  </si>
  <si>
    <t>　　　　　　ただし、各町毎の測量を行っていないため、平成2年1月4日面積改定時の測定値（総面積186.31㎢）に各町</t>
    <rPh sb="10" eb="12">
      <t>カクマチ</t>
    </rPh>
    <rPh sb="12" eb="13">
      <t>ゴト</t>
    </rPh>
    <rPh sb="14" eb="16">
      <t>ソクリョウ</t>
    </rPh>
    <rPh sb="17" eb="18">
      <t>オコナ</t>
    </rPh>
    <rPh sb="26" eb="28">
      <t>ヘイセイ</t>
    </rPh>
    <rPh sb="56" eb="57">
      <t>カク</t>
    </rPh>
    <rPh sb="57" eb="58">
      <t>マチ</t>
    </rPh>
    <phoneticPr fontId="16"/>
  </si>
  <si>
    <t>　　　　　　の区域変更に伴う増減を反映させた値である（令和3年1月1日現在）。</t>
    <rPh sb="27" eb="28">
      <t>レイ</t>
    </rPh>
    <rPh sb="28" eb="29">
      <t>ワ</t>
    </rPh>
    <phoneticPr fontId="16"/>
  </si>
  <si>
    <t xml:space="preserve">人　　　　                      口 </t>
    <phoneticPr fontId="4"/>
  </si>
  <si>
    <t xml:space="preserve">
人口密度
1㎢あたり</t>
    <phoneticPr fontId="4"/>
  </si>
  <si>
    <t xml:space="preserve">
面　　積
（k㎡）</t>
    <phoneticPr fontId="4"/>
  </si>
  <si>
    <t>中野上町</t>
    <phoneticPr fontId="4"/>
  </si>
  <si>
    <t>5丁目</t>
  </si>
  <si>
    <t>大和田町</t>
    <phoneticPr fontId="4"/>
  </si>
  <si>
    <t>6丁目</t>
    <phoneticPr fontId="4"/>
  </si>
  <si>
    <t>7丁目</t>
  </si>
  <si>
    <t>富　士　見　町</t>
    <phoneticPr fontId="4"/>
  </si>
  <si>
    <t>緑　　　　　町</t>
    <phoneticPr fontId="4"/>
  </si>
  <si>
    <t>清　　川　　町</t>
    <phoneticPr fontId="4"/>
  </si>
  <si>
    <t>浅川事務所</t>
    <phoneticPr fontId="4"/>
  </si>
  <si>
    <t>東　浅　川　町</t>
    <phoneticPr fontId="4"/>
  </si>
  <si>
    <t>初　　沢　　町</t>
    <phoneticPr fontId="4"/>
  </si>
  <si>
    <t>高　　尾　　町</t>
    <phoneticPr fontId="4"/>
  </si>
  <si>
    <t>南　浅　川　町</t>
    <phoneticPr fontId="4"/>
  </si>
  <si>
    <t>西　浅　川　町</t>
    <phoneticPr fontId="4"/>
  </si>
  <si>
    <t>裏　高　尾　町</t>
    <phoneticPr fontId="4"/>
  </si>
  <si>
    <t>廿　　里　　町</t>
    <phoneticPr fontId="4"/>
  </si>
  <si>
    <t>由木事務所</t>
    <phoneticPr fontId="4"/>
  </si>
  <si>
    <t>下　　柚　　木</t>
    <phoneticPr fontId="4"/>
  </si>
  <si>
    <t>下柚木</t>
    <phoneticPr fontId="4"/>
  </si>
  <si>
    <t>2丁目</t>
    <phoneticPr fontId="4"/>
  </si>
  <si>
    <t>上　　柚　　木</t>
    <phoneticPr fontId="4"/>
  </si>
  <si>
    <t>上柚木</t>
    <phoneticPr fontId="4"/>
  </si>
  <si>
    <t>中　　　　　山</t>
    <phoneticPr fontId="4"/>
  </si>
  <si>
    <t>越　　　　　野</t>
    <phoneticPr fontId="4"/>
  </si>
  <si>
    <t>南陽台</t>
    <phoneticPr fontId="4"/>
  </si>
  <si>
    <t>3丁目</t>
    <phoneticPr fontId="4"/>
  </si>
  <si>
    <t>堀之内</t>
    <phoneticPr fontId="4"/>
  </si>
  <si>
    <t>由木東事務所</t>
    <phoneticPr fontId="4"/>
  </si>
  <si>
    <t>東中野</t>
    <phoneticPr fontId="4"/>
  </si>
  <si>
    <t>大　　　　　塚</t>
    <phoneticPr fontId="4"/>
  </si>
  <si>
    <t>鹿　　　　　島</t>
    <phoneticPr fontId="4"/>
  </si>
  <si>
    <t>松が谷</t>
    <phoneticPr fontId="4"/>
  </si>
  <si>
    <t>南大沢事務所</t>
    <phoneticPr fontId="4"/>
  </si>
  <si>
    <t>鑓　　　　　水</t>
    <phoneticPr fontId="4"/>
  </si>
  <si>
    <t>鑓　　水　</t>
    <phoneticPr fontId="4"/>
  </si>
  <si>
    <t>南大沢</t>
    <phoneticPr fontId="4"/>
  </si>
  <si>
    <t>松　　　　　木</t>
    <phoneticPr fontId="4"/>
  </si>
  <si>
    <t xml:space="preserve">   16   町丁目別世帯数、人口(続)</t>
    <rPh sb="19" eb="20">
      <t>ゾク</t>
    </rPh>
    <phoneticPr fontId="4"/>
  </si>
  <si>
    <t xml:space="preserve">
人口密度
1㎢あたり</t>
    <phoneticPr fontId="4"/>
  </si>
  <si>
    <t xml:space="preserve">
面　　積
（k㎡）</t>
    <phoneticPr fontId="4"/>
  </si>
  <si>
    <t>別　　所　</t>
    <phoneticPr fontId="4"/>
  </si>
  <si>
    <t>横山事務所</t>
    <phoneticPr fontId="4"/>
  </si>
  <si>
    <t>並木町</t>
    <phoneticPr fontId="4"/>
  </si>
  <si>
    <t>散田町</t>
    <phoneticPr fontId="4"/>
  </si>
  <si>
    <t>山　　田　　町</t>
    <phoneticPr fontId="4"/>
  </si>
  <si>
    <t>めじろ台</t>
    <phoneticPr fontId="4"/>
  </si>
  <si>
    <t>4丁目</t>
    <phoneticPr fontId="4"/>
  </si>
  <si>
    <t>長　　房　　町</t>
    <phoneticPr fontId="4"/>
  </si>
  <si>
    <t>城山手</t>
    <phoneticPr fontId="4"/>
  </si>
  <si>
    <t>狭　　間　　町</t>
    <phoneticPr fontId="4"/>
  </si>
  <si>
    <t>館事務所</t>
    <phoneticPr fontId="4"/>
  </si>
  <si>
    <t>椚　　田　　町</t>
    <phoneticPr fontId="4"/>
  </si>
  <si>
    <t>館　　　　　町</t>
    <phoneticPr fontId="4"/>
  </si>
  <si>
    <t>寺　　田　　町</t>
    <phoneticPr fontId="4"/>
  </si>
  <si>
    <t>大　　船　　町</t>
    <phoneticPr fontId="4"/>
  </si>
  <si>
    <t>元八王子事務所</t>
    <phoneticPr fontId="4"/>
  </si>
  <si>
    <t>大　楽　寺　町</t>
    <phoneticPr fontId="4"/>
  </si>
  <si>
    <t>上壱分方町</t>
    <phoneticPr fontId="4"/>
  </si>
  <si>
    <t>諏　　訪　　町</t>
    <phoneticPr fontId="4"/>
  </si>
  <si>
    <t>四　　谷　　町</t>
    <phoneticPr fontId="4"/>
  </si>
  <si>
    <t>叶　　谷　　町</t>
    <phoneticPr fontId="4"/>
  </si>
  <si>
    <t>泉　　　　　町</t>
    <phoneticPr fontId="4"/>
  </si>
  <si>
    <t>横　　川　　町</t>
    <phoneticPr fontId="4"/>
  </si>
  <si>
    <t>弐　分　方　町</t>
    <phoneticPr fontId="4"/>
  </si>
  <si>
    <t>川　　　　　町</t>
    <phoneticPr fontId="4"/>
  </si>
  <si>
    <t>元八王子町</t>
    <phoneticPr fontId="4"/>
  </si>
  <si>
    <t>恩方事務所</t>
    <phoneticPr fontId="4"/>
  </si>
  <si>
    <t>下　恩　方　町</t>
    <phoneticPr fontId="4"/>
  </si>
  <si>
    <t>上　恩　方　町</t>
    <phoneticPr fontId="4"/>
  </si>
  <si>
    <t>西　寺　方　町</t>
    <phoneticPr fontId="4"/>
  </si>
  <si>
    <t>小　　津　　町</t>
    <phoneticPr fontId="4"/>
  </si>
  <si>
    <t>川口事務所</t>
    <phoneticPr fontId="4"/>
  </si>
  <si>
    <t>川　　口　　町</t>
    <phoneticPr fontId="4"/>
  </si>
  <si>
    <t>上　　川　　町</t>
    <phoneticPr fontId="4"/>
  </si>
  <si>
    <t>犬　　目　　町</t>
    <phoneticPr fontId="4"/>
  </si>
  <si>
    <t>楢　　原　　町</t>
    <phoneticPr fontId="4"/>
  </si>
  <si>
    <t>美　　山　　町</t>
    <phoneticPr fontId="4"/>
  </si>
  <si>
    <t>加住事務所</t>
    <phoneticPr fontId="4"/>
  </si>
  <si>
    <t>尾　　崎　　町</t>
    <phoneticPr fontId="4"/>
  </si>
  <si>
    <t>左　　入　　町</t>
    <phoneticPr fontId="4"/>
  </si>
  <si>
    <t>滝山町</t>
    <phoneticPr fontId="4"/>
  </si>
  <si>
    <t>梅　　坪　　町</t>
    <phoneticPr fontId="4"/>
  </si>
  <si>
    <t>谷　　野　　町</t>
    <phoneticPr fontId="4"/>
  </si>
  <si>
    <t>みつい台</t>
    <phoneticPr fontId="4"/>
  </si>
  <si>
    <t>丹木町</t>
    <phoneticPr fontId="4"/>
  </si>
  <si>
    <t>加住町</t>
    <phoneticPr fontId="4"/>
  </si>
  <si>
    <t>宮　　下　　町</t>
    <phoneticPr fontId="4"/>
  </si>
  <si>
    <t>戸　　吹　　町</t>
    <phoneticPr fontId="4"/>
  </si>
  <si>
    <t>高　　月　　町</t>
    <phoneticPr fontId="4"/>
  </si>
  <si>
    <t>由井事務所</t>
    <phoneticPr fontId="4"/>
  </si>
  <si>
    <t>小　比　企　町</t>
    <phoneticPr fontId="4"/>
  </si>
  <si>
    <t>片　　倉　　町</t>
    <phoneticPr fontId="4"/>
  </si>
  <si>
    <t>西片倉</t>
    <phoneticPr fontId="4"/>
  </si>
  <si>
    <t>宇　津　貫　町</t>
    <phoneticPr fontId="4"/>
  </si>
  <si>
    <t>みなみ野</t>
    <phoneticPr fontId="4"/>
  </si>
  <si>
    <t>5丁目</t>
    <phoneticPr fontId="4"/>
  </si>
  <si>
    <t>6丁目</t>
  </si>
  <si>
    <t>兵衛</t>
    <phoneticPr fontId="4"/>
  </si>
  <si>
    <t>七国</t>
    <phoneticPr fontId="4"/>
  </si>
  <si>
    <t>北野事務所</t>
    <phoneticPr fontId="4"/>
  </si>
  <si>
    <t>北　　野　　町</t>
    <phoneticPr fontId="4"/>
  </si>
  <si>
    <t>打　　越　　町</t>
    <phoneticPr fontId="4"/>
  </si>
  <si>
    <t>北野台</t>
    <phoneticPr fontId="4"/>
  </si>
  <si>
    <t>長　　沼　　町</t>
    <phoneticPr fontId="4"/>
  </si>
  <si>
    <t>絹ヶ丘</t>
    <phoneticPr fontId="4"/>
  </si>
  <si>
    <t>石川事務所</t>
    <phoneticPr fontId="4"/>
  </si>
  <si>
    <t>高　　倉　　町</t>
    <phoneticPr fontId="4"/>
  </si>
  <si>
    <t>石　　川　　町</t>
    <phoneticPr fontId="4"/>
  </si>
  <si>
    <t>宇　津　木　町</t>
    <phoneticPr fontId="4"/>
  </si>
  <si>
    <t>平　　　　　町</t>
    <phoneticPr fontId="4"/>
  </si>
  <si>
    <t>小　　宮　　町</t>
    <phoneticPr fontId="4"/>
  </si>
  <si>
    <t>久保山町</t>
    <phoneticPr fontId="4"/>
  </si>
  <si>
    <t>大　　谷　　町</t>
    <phoneticPr fontId="4"/>
  </si>
  <si>
    <t>丸　　山　　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</si>
</sst>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0;&quot;△ &quot;0"/>
    <numFmt numFmtId="178" formatCode="#\ ###\ ##0"/>
    <numFmt numFmtId="179" formatCode="#\ ##0.000"/>
    <numFmt numFmtId="180" formatCode="#,###,##0;&quot;△&quot;###,##0;\-"/>
    <numFmt numFmtId="181" formatCode="#\ ###\ ##0;&quot;△&quot;###\ ##0;\-"/>
    <numFmt numFmtId="182" formatCode="#\ ##0;&quot;△&quot;#\ ##0;\-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  <font>
      <b/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38" fontId="17" fillId="0" borderId="0" applyFont="0" applyFill="0" applyBorder="0" applyAlignment="0" applyProtection="0"/>
  </cellStyleXfs>
  <cellXfs count="204">
    <xf numFmtId="0" fontId="0" fillId="0" borderId="0" xfId="0">
      <alignment vertical="center"/>
    </xf>
    <xf numFmtId="0" fontId="7" fillId="0" borderId="0" xfId="2" applyNumberFormat="1" applyFont="1" applyBorder="1"/>
    <xf numFmtId="0" fontId="7" fillId="0" borderId="0" xfId="2" applyNumberFormat="1" applyFont="1"/>
    <xf numFmtId="0" fontId="7" fillId="0" borderId="0" xfId="1" applyNumberFormat="1" applyFont="1" applyFill="1" applyAlignment="1"/>
    <xf numFmtId="0" fontId="8" fillId="0" borderId="0" xfId="1" applyNumberFormat="1" applyFont="1" applyFill="1" applyBorder="1" applyAlignment="1" applyProtection="1">
      <alignment horizontal="right"/>
    </xf>
    <xf numFmtId="0" fontId="8" fillId="0" borderId="1" xfId="1" quotePrefix="1" applyNumberFormat="1" applyFont="1" applyFill="1" applyBorder="1" applyAlignment="1" applyProtection="1">
      <alignment horizontal="right"/>
    </xf>
    <xf numFmtId="176" fontId="8" fillId="0" borderId="1" xfId="1" quotePrefix="1" applyNumberFormat="1" applyFont="1" applyFill="1" applyBorder="1" applyAlignment="1" applyProtection="1">
      <alignment horizontal="right"/>
    </xf>
    <xf numFmtId="177" fontId="8" fillId="0" borderId="1" xfId="1" quotePrefix="1" applyNumberFormat="1" applyFont="1" applyFill="1" applyBorder="1" applyAlignment="1" applyProtection="1">
      <alignment horizontal="right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8" fillId="0" borderId="12" xfId="1" applyNumberFormat="1" applyFont="1" applyFill="1" applyBorder="1" applyAlignment="1" applyProtection="1">
      <alignment horizontal="center" vertical="center"/>
    </xf>
    <xf numFmtId="0" fontId="8" fillId="0" borderId="13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/>
    <xf numFmtId="0" fontId="8" fillId="0" borderId="15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78" fontId="8" fillId="0" borderId="16" xfId="1" applyNumberFormat="1" applyFont="1" applyFill="1" applyBorder="1" applyAlignment="1" applyProtection="1"/>
    <xf numFmtId="178" fontId="8" fillId="0" borderId="15" xfId="1" applyNumberFormat="1" applyFont="1" applyFill="1" applyBorder="1" applyAlignment="1" applyProtection="1"/>
    <xf numFmtId="176" fontId="8" fillId="0" borderId="15" xfId="1" applyNumberFormat="1" applyFont="1" applyFill="1" applyBorder="1" applyAlignment="1" applyProtection="1"/>
    <xf numFmtId="177" fontId="8" fillId="0" borderId="15" xfId="1" applyNumberFormat="1" applyFont="1" applyFill="1" applyBorder="1" applyAlignment="1" applyProtection="1"/>
    <xf numFmtId="179" fontId="8" fillId="0" borderId="15" xfId="1" applyNumberFormat="1" applyFont="1" applyFill="1" applyBorder="1" applyAlignment="1" applyProtection="1"/>
    <xf numFmtId="49" fontId="7" fillId="0" borderId="0" xfId="2" applyNumberFormat="1" applyFont="1" applyBorder="1"/>
    <xf numFmtId="49" fontId="7" fillId="0" borderId="0" xfId="2" applyNumberFormat="1" applyFont="1"/>
    <xf numFmtId="0" fontId="10" fillId="0" borderId="0" xfId="1" applyNumberFormat="1" applyFont="1" applyFill="1" applyAlignment="1"/>
    <xf numFmtId="0" fontId="11" fillId="0" borderId="7" xfId="1" applyNumberFormat="1" applyFont="1" applyFill="1" applyBorder="1" applyAlignment="1" applyProtection="1">
      <alignment horizontal="distributed"/>
    </xf>
    <xf numFmtId="37" fontId="11" fillId="0" borderId="0" xfId="1" quotePrefix="1" applyNumberFormat="1" applyFont="1" applyFill="1" applyBorder="1" applyAlignment="1" applyProtection="1">
      <alignment horizontal="right"/>
    </xf>
    <xf numFmtId="180" fontId="11" fillId="0" borderId="0" xfId="1" quotePrefix="1" applyNumberFormat="1" applyFont="1" applyFill="1" applyBorder="1" applyAlignment="1" applyProtection="1">
      <alignment horizontal="right"/>
    </xf>
    <xf numFmtId="179" fontId="11" fillId="0" borderId="0" xfId="1" quotePrefix="1" applyNumberFormat="1" applyFont="1" applyFill="1" applyBorder="1" applyAlignment="1" applyProtection="1">
      <alignment horizontal="right"/>
    </xf>
    <xf numFmtId="0" fontId="10" fillId="0" borderId="0" xfId="2" applyNumberFormat="1" applyFont="1"/>
    <xf numFmtId="49" fontId="10" fillId="0" borderId="0" xfId="2" applyNumberFormat="1" applyFont="1" applyBorder="1"/>
    <xf numFmtId="49" fontId="10" fillId="0" borderId="0" xfId="2" applyNumberFormat="1" applyFont="1"/>
    <xf numFmtId="0" fontId="7" fillId="0" borderId="0" xfId="1" applyNumberFormat="1" applyFont="1" applyFill="1" applyBorder="1" applyAlignment="1"/>
    <xf numFmtId="0" fontId="12" fillId="0" borderId="0" xfId="1" applyNumberFormat="1" applyFont="1" applyFill="1" applyBorder="1" applyAlignment="1" applyProtection="1"/>
    <xf numFmtId="0" fontId="12" fillId="0" borderId="7" xfId="1" applyNumberFormat="1" applyFont="1" applyFill="1" applyBorder="1" applyAlignment="1" applyProtection="1"/>
    <xf numFmtId="176" fontId="11" fillId="0" borderId="0" xfId="1" quotePrefix="1" applyNumberFormat="1" applyFont="1" applyFill="1" applyBorder="1" applyAlignment="1" applyProtection="1">
      <alignment horizontal="right"/>
    </xf>
    <xf numFmtId="177" fontId="11" fillId="0" borderId="0" xfId="1" quotePrefix="1" applyNumberFormat="1" applyFont="1" applyFill="1" applyBorder="1" applyAlignment="1" applyProtection="1">
      <alignment horizontal="right"/>
    </xf>
    <xf numFmtId="179" fontId="12" fillId="0" borderId="0" xfId="1" applyNumberFormat="1" applyFont="1" applyFill="1" applyBorder="1" applyAlignment="1" applyProtection="1">
      <alignment horizontal="right"/>
    </xf>
    <xf numFmtId="181" fontId="8" fillId="0" borderId="17" xfId="1" applyNumberFormat="1" applyFont="1" applyFill="1" applyBorder="1" applyAlignment="1" applyProtection="1">
      <protection locked="0"/>
    </xf>
    <xf numFmtId="181" fontId="8" fillId="0" borderId="0" xfId="1" applyNumberFormat="1" applyFont="1" applyFill="1" applyBorder="1" applyAlignment="1" applyProtection="1">
      <protection locked="0"/>
    </xf>
    <xf numFmtId="176" fontId="13" fillId="0" borderId="0" xfId="1" quotePrefix="1" applyNumberFormat="1" applyFont="1" applyFill="1" applyBorder="1" applyAlignment="1" applyProtection="1">
      <alignment horizontal="right"/>
    </xf>
    <xf numFmtId="181" fontId="8" fillId="0" borderId="0" xfId="1" applyNumberFormat="1" applyFont="1" applyFill="1" applyBorder="1" applyAlignment="1" applyProtection="1"/>
    <xf numFmtId="177" fontId="14" fillId="0" borderId="0" xfId="1" applyNumberFormat="1" applyFont="1" applyFill="1" applyBorder="1" applyAlignment="1" applyProtection="1">
      <alignment horizontal="right"/>
    </xf>
    <xf numFmtId="181" fontId="10" fillId="0" borderId="0" xfId="1" applyNumberFormat="1" applyFont="1" applyFill="1" applyBorder="1" applyAlignment="1"/>
    <xf numFmtId="179" fontId="8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distributed"/>
    </xf>
    <xf numFmtId="37" fontId="8" fillId="0" borderId="17" xfId="1" applyNumberFormat="1" applyFont="1" applyFill="1" applyBorder="1" applyAlignment="1" applyProtection="1">
      <alignment horizontal="right"/>
      <protection locked="0"/>
    </xf>
    <xf numFmtId="37" fontId="8" fillId="0" borderId="0" xfId="1" applyNumberFormat="1" applyFont="1" applyFill="1" applyBorder="1" applyAlignment="1" applyProtection="1">
      <alignment horizontal="right"/>
      <protection locked="0"/>
    </xf>
    <xf numFmtId="176" fontId="8" fillId="0" borderId="0" xfId="1" quotePrefix="1" applyNumberFormat="1" applyFont="1" applyFill="1" applyBorder="1" applyAlignment="1" applyProtection="1"/>
    <xf numFmtId="37" fontId="8" fillId="0" borderId="0" xfId="1" quotePrefix="1" applyNumberFormat="1" applyFont="1" applyFill="1" applyBorder="1" applyAlignment="1" applyProtection="1">
      <alignment horizontal="right"/>
    </xf>
    <xf numFmtId="181" fontId="8" fillId="0" borderId="0" xfId="1" quotePrefix="1" applyNumberFormat="1" applyFont="1" applyFill="1" applyBorder="1" applyAlignment="1" applyProtection="1">
      <alignment horizontal="right"/>
    </xf>
    <xf numFmtId="180" fontId="8" fillId="0" borderId="0" xfId="1" quotePrefix="1" applyNumberFormat="1" applyFont="1" applyFill="1" applyBorder="1" applyAlignment="1" applyProtection="1"/>
    <xf numFmtId="179" fontId="8" fillId="0" borderId="0" xfId="1" quotePrefix="1" applyNumberFormat="1" applyFont="1" applyFill="1" applyBorder="1" applyAlignment="1" applyProtection="1">
      <alignment horizontal="right"/>
    </xf>
    <xf numFmtId="178" fontId="7" fillId="0" borderId="0" xfId="2" applyNumberFormat="1" applyFont="1" applyFill="1"/>
    <xf numFmtId="181" fontId="8" fillId="0" borderId="0" xfId="1" quotePrefix="1" applyNumberFormat="1" applyFont="1" applyFill="1" applyBorder="1" applyAlignment="1" applyProtection="1">
      <alignment horizontal="right"/>
      <protection locked="0"/>
    </xf>
    <xf numFmtId="181" fontId="7" fillId="0" borderId="0" xfId="1" applyNumberFormat="1" applyFont="1" applyFill="1" applyBorder="1" applyAlignment="1"/>
    <xf numFmtId="178" fontId="7" fillId="0" borderId="17" xfId="1" applyNumberFormat="1" applyFont="1" applyFill="1" applyBorder="1" applyAlignment="1"/>
    <xf numFmtId="178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/>
    <xf numFmtId="177" fontId="7" fillId="0" borderId="0" xfId="1" applyNumberFormat="1" applyFont="1" applyFill="1" applyBorder="1" applyAlignment="1"/>
    <xf numFmtId="179" fontId="7" fillId="0" borderId="0" xfId="1" applyNumberFormat="1" applyFont="1" applyFill="1" applyBorder="1" applyAlignment="1"/>
    <xf numFmtId="49" fontId="15" fillId="0" borderId="0" xfId="1" applyNumberFormat="1" applyFont="1" applyAlignment="1"/>
    <xf numFmtId="49" fontId="7" fillId="0" borderId="0" xfId="1" applyNumberFormat="1" applyFont="1" applyAlignment="1"/>
    <xf numFmtId="49" fontId="7" fillId="0" borderId="0" xfId="1" applyNumberFormat="1" applyFont="1" applyFill="1" applyBorder="1" applyAlignment="1" applyProtection="1"/>
    <xf numFmtId="49" fontId="15" fillId="0" borderId="0" xfId="1" applyNumberFormat="1" applyFont="1" applyFill="1" applyBorder="1" applyAlignment="1" applyProtection="1"/>
    <xf numFmtId="176" fontId="15" fillId="0" borderId="0" xfId="1" applyNumberFormat="1" applyFont="1" applyFill="1" applyBorder="1" applyAlignment="1" applyProtection="1"/>
    <xf numFmtId="0" fontId="15" fillId="0" borderId="0" xfId="1" applyNumberFormat="1" applyFont="1" applyAlignment="1"/>
    <xf numFmtId="177" fontId="15" fillId="0" borderId="0" xfId="1" applyNumberFormat="1" applyFont="1" applyAlignment="1"/>
    <xf numFmtId="49" fontId="8" fillId="0" borderId="0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0" fontId="7" fillId="0" borderId="0" xfId="1" applyNumberFormat="1" applyFont="1" applyAlignment="1"/>
    <xf numFmtId="177" fontId="7" fillId="0" borderId="0" xfId="1" applyNumberFormat="1" applyFont="1" applyAlignment="1"/>
    <xf numFmtId="0" fontId="7" fillId="0" borderId="0" xfId="2" applyNumberFormat="1" applyFont="1" applyFill="1"/>
    <xf numFmtId="182" fontId="7" fillId="0" borderId="0" xfId="2" applyNumberFormat="1" applyFont="1" applyFill="1"/>
    <xf numFmtId="179" fontId="7" fillId="0" borderId="0" xfId="2" applyNumberFormat="1" applyFont="1" applyFill="1"/>
    <xf numFmtId="0" fontId="8" fillId="0" borderId="2" xfId="2" applyNumberFormat="1" applyFont="1" applyFill="1" applyBorder="1" applyAlignment="1" applyProtection="1">
      <alignment horizontal="center" vertical="center"/>
    </xf>
    <xf numFmtId="0" fontId="8" fillId="0" borderId="3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8" fillId="0" borderId="7" xfId="2" applyNumberFormat="1" applyFont="1" applyFill="1" applyBorder="1" applyAlignment="1" applyProtection="1">
      <alignment horizontal="center" vertical="center"/>
    </xf>
    <xf numFmtId="0" fontId="8" fillId="0" borderId="12" xfId="2" applyNumberFormat="1" applyFont="1" applyFill="1" applyBorder="1" applyAlignment="1" applyProtection="1">
      <alignment horizontal="center" vertical="center"/>
    </xf>
    <xf numFmtId="0" fontId="8" fillId="0" borderId="13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/>
    <xf numFmtId="0" fontId="8" fillId="0" borderId="15" xfId="2" applyNumberFormat="1" applyFont="1" applyFill="1" applyBorder="1" applyAlignment="1" applyProtection="1"/>
    <xf numFmtId="0" fontId="8" fillId="0" borderId="18" xfId="2" applyNumberFormat="1" applyFont="1" applyFill="1" applyBorder="1" applyAlignment="1" applyProtection="1"/>
    <xf numFmtId="178" fontId="8" fillId="0" borderId="15" xfId="2" applyNumberFormat="1" applyFont="1" applyFill="1" applyBorder="1" applyAlignment="1" applyProtection="1"/>
    <xf numFmtId="182" fontId="8" fillId="0" borderId="15" xfId="2" applyNumberFormat="1" applyFont="1" applyFill="1" applyBorder="1" applyAlignment="1" applyProtection="1"/>
    <xf numFmtId="179" fontId="8" fillId="0" borderId="15" xfId="2" applyNumberFormat="1" applyFont="1" applyFill="1" applyBorder="1" applyAlignment="1" applyProtection="1"/>
    <xf numFmtId="0" fontId="7" fillId="0" borderId="0" xfId="2" applyNumberFormat="1" applyFont="1" applyFill="1" applyBorder="1"/>
    <xf numFmtId="0" fontId="8" fillId="0" borderId="0" xfId="2" applyNumberFormat="1" applyFont="1" applyFill="1" applyBorder="1" applyAlignment="1" applyProtection="1">
      <alignment horizontal="distributed"/>
    </xf>
    <xf numFmtId="0" fontId="8" fillId="0" borderId="0" xfId="2" applyNumberFormat="1" applyFont="1" applyFill="1" applyBorder="1" applyAlignment="1" applyProtection="1"/>
    <xf numFmtId="37" fontId="8" fillId="0" borderId="17" xfId="2" applyNumberFormat="1" applyFont="1" applyFill="1" applyBorder="1" applyAlignment="1" applyProtection="1">
      <alignment horizontal="right"/>
      <protection locked="0"/>
    </xf>
    <xf numFmtId="37" fontId="8" fillId="0" borderId="0" xfId="2" applyNumberFormat="1" applyFont="1" applyFill="1" applyBorder="1" applyAlignment="1" applyProtection="1">
      <alignment horizontal="right"/>
      <protection locked="0"/>
    </xf>
    <xf numFmtId="180" fontId="8" fillId="0" borderId="0" xfId="2" quotePrefix="1" applyNumberFormat="1" applyFont="1" applyFill="1" applyBorder="1" applyAlignment="1" applyProtection="1">
      <alignment horizontal="right"/>
    </xf>
    <xf numFmtId="37" fontId="8" fillId="0" borderId="0" xfId="2" quotePrefix="1" applyNumberFormat="1" applyFont="1" applyFill="1" applyBorder="1" applyAlignment="1" applyProtection="1">
      <alignment horizontal="right"/>
    </xf>
    <xf numFmtId="181" fontId="7" fillId="0" borderId="0" xfId="2" applyNumberFormat="1" applyFont="1" applyFill="1" applyBorder="1"/>
    <xf numFmtId="180" fontId="14" fillId="0" borderId="0" xfId="2" applyNumberFormat="1" applyFont="1" applyFill="1" applyBorder="1" applyAlignment="1" applyProtection="1">
      <alignment horizontal="right"/>
    </xf>
    <xf numFmtId="179" fontId="8" fillId="0" borderId="0" xfId="2" quotePrefix="1" applyNumberFormat="1" applyFont="1" applyFill="1" applyBorder="1" applyAlignment="1" applyProtection="1">
      <alignment horizontal="right"/>
    </xf>
    <xf numFmtId="0" fontId="7" fillId="0" borderId="0" xfId="2" applyFont="1" applyFill="1"/>
    <xf numFmtId="0" fontId="7" fillId="0" borderId="0" xfId="2" applyFont="1" applyFill="1" applyBorder="1"/>
    <xf numFmtId="0" fontId="8" fillId="0" borderId="0" xfId="2" applyFont="1" applyFill="1" applyBorder="1" applyAlignment="1" applyProtection="1">
      <alignment horizontal="distributed"/>
    </xf>
    <xf numFmtId="0" fontId="8" fillId="0" borderId="0" xfId="2" applyFont="1" applyFill="1" applyBorder="1" applyAlignment="1" applyProtection="1"/>
    <xf numFmtId="181" fontId="8" fillId="0" borderId="0" xfId="2" quotePrefix="1" applyNumberFormat="1" applyFont="1" applyFill="1" applyBorder="1" applyAlignment="1" applyProtection="1">
      <alignment horizontal="right"/>
    </xf>
    <xf numFmtId="181" fontId="8" fillId="0" borderId="0" xfId="2" quotePrefix="1" applyNumberFormat="1" applyFont="1" applyFill="1" applyBorder="1" applyAlignment="1" applyProtection="1">
      <alignment horizontal="right"/>
      <protection locked="0"/>
    </xf>
    <xf numFmtId="181" fontId="8" fillId="0" borderId="17" xfId="2" applyNumberFormat="1" applyFont="1" applyFill="1" applyBorder="1" applyAlignment="1" applyProtection="1">
      <protection locked="0"/>
    </xf>
    <xf numFmtId="181" fontId="8" fillId="0" borderId="0" xfId="2" applyNumberFormat="1" applyFont="1" applyFill="1" applyBorder="1" applyAlignment="1" applyProtection="1">
      <protection locked="0"/>
    </xf>
    <xf numFmtId="181" fontId="8" fillId="0" borderId="0" xfId="2" applyNumberFormat="1" applyFont="1" applyFill="1" applyBorder="1" applyAlignment="1" applyProtection="1"/>
    <xf numFmtId="179" fontId="8" fillId="0" borderId="0" xfId="2" applyNumberFormat="1" applyFont="1" applyFill="1" applyBorder="1" applyAlignment="1" applyProtection="1"/>
    <xf numFmtId="0" fontId="10" fillId="0" borderId="0" xfId="2" applyFont="1" applyFill="1"/>
    <xf numFmtId="0" fontId="11" fillId="0" borderId="0" xfId="2" applyFont="1" applyFill="1" applyBorder="1" applyAlignment="1" applyProtection="1">
      <alignment horizontal="distributed"/>
    </xf>
    <xf numFmtId="37" fontId="11" fillId="0" borderId="17" xfId="2" quotePrefix="1" applyNumberFormat="1" applyFont="1" applyFill="1" applyBorder="1" applyAlignment="1" applyProtection="1">
      <alignment horizontal="right"/>
    </xf>
    <xf numFmtId="37" fontId="11" fillId="0" borderId="0" xfId="2" quotePrefix="1" applyNumberFormat="1" applyFont="1" applyFill="1" applyBorder="1" applyAlignment="1" applyProtection="1">
      <alignment horizontal="right"/>
    </xf>
    <xf numFmtId="180" fontId="11" fillId="0" borderId="0" xfId="2" quotePrefix="1" applyNumberFormat="1" applyFont="1" applyFill="1" applyBorder="1" applyAlignment="1" applyProtection="1">
      <alignment horizontal="right"/>
    </xf>
    <xf numFmtId="37" fontId="11" fillId="0" borderId="0" xfId="2" applyNumberFormat="1" applyFont="1" applyFill="1" applyBorder="1" applyAlignment="1" applyProtection="1">
      <alignment horizontal="right"/>
      <protection locked="0"/>
    </xf>
    <xf numFmtId="179" fontId="11" fillId="0" borderId="0" xfId="2" quotePrefix="1" applyNumberFormat="1" applyFont="1" applyFill="1" applyBorder="1" applyAlignment="1" applyProtection="1">
      <alignment horizontal="right"/>
    </xf>
    <xf numFmtId="0" fontId="10" fillId="0" borderId="0" xfId="2" applyNumberFormat="1" applyFont="1" applyBorder="1"/>
    <xf numFmtId="0" fontId="7" fillId="0" borderId="17" xfId="2" applyFont="1" applyFill="1" applyBorder="1"/>
    <xf numFmtId="182" fontId="7" fillId="0" borderId="0" xfId="2" applyNumberFormat="1" applyFont="1" applyFill="1" applyBorder="1"/>
    <xf numFmtId="179" fontId="7" fillId="0" borderId="0" xfId="2" applyNumberFormat="1" applyFont="1" applyFill="1" applyBorder="1"/>
    <xf numFmtId="0" fontId="12" fillId="0" borderId="0" xfId="2" quotePrefix="1" applyFont="1" applyFill="1" applyBorder="1" applyAlignment="1" applyProtection="1"/>
    <xf numFmtId="0" fontId="7" fillId="0" borderId="15" xfId="2" applyFont="1" applyFill="1" applyBorder="1"/>
    <xf numFmtId="0" fontId="8" fillId="0" borderId="15" xfId="2" applyFont="1" applyFill="1" applyBorder="1" applyAlignment="1" applyProtection="1"/>
    <xf numFmtId="0" fontId="8" fillId="0" borderId="18" xfId="2" applyFont="1" applyFill="1" applyBorder="1" applyAlignment="1" applyProtection="1"/>
    <xf numFmtId="0" fontId="8" fillId="0" borderId="15" xfId="2" quotePrefix="1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/>
    <xf numFmtId="0" fontId="11" fillId="0" borderId="0" xfId="2" applyNumberFormat="1" applyFont="1" applyFill="1" applyBorder="1" applyAlignment="1" applyProtection="1">
      <alignment horizontal="distributed"/>
    </xf>
    <xf numFmtId="178" fontId="13" fillId="0" borderId="17" xfId="2" quotePrefix="1" applyNumberFormat="1" applyFont="1" applyFill="1" applyBorder="1" applyAlignment="1" applyProtection="1">
      <alignment horizontal="right"/>
    </xf>
    <xf numFmtId="178" fontId="13" fillId="0" borderId="0" xfId="2" quotePrefix="1" applyNumberFormat="1" applyFont="1" applyFill="1" applyBorder="1" applyAlignment="1" applyProtection="1">
      <alignment horizontal="right"/>
    </xf>
    <xf numFmtId="179" fontId="13" fillId="0" borderId="0" xfId="2" quotePrefix="1" applyNumberFormat="1" applyFont="1" applyFill="1" applyBorder="1" applyAlignment="1" applyProtection="1">
      <alignment horizontal="right"/>
    </xf>
    <xf numFmtId="0" fontId="8" fillId="0" borderId="7" xfId="2" applyNumberFormat="1" applyFont="1" applyFill="1" applyBorder="1" applyAlignment="1" applyProtection="1">
      <alignment horizontal="distributed"/>
    </xf>
    <xf numFmtId="178" fontId="7" fillId="0" borderId="0" xfId="2" applyNumberFormat="1" applyFont="1" applyFill="1" applyProtection="1"/>
    <xf numFmtId="0" fontId="12" fillId="0" borderId="0" xfId="2" quotePrefix="1" applyNumberFormat="1" applyFont="1" applyFill="1" applyBorder="1" applyAlignment="1" applyProtection="1"/>
    <xf numFmtId="178" fontId="8" fillId="0" borderId="16" xfId="2" applyNumberFormat="1" applyFont="1" applyFill="1" applyBorder="1" applyAlignment="1" applyProtection="1"/>
    <xf numFmtId="37" fontId="8" fillId="0" borderId="0" xfId="2" applyNumberFormat="1" applyFont="1" applyFill="1" applyBorder="1" applyAlignment="1" applyProtection="1"/>
    <xf numFmtId="38" fontId="18" fillId="0" borderId="0" xfId="3" applyFont="1" applyFill="1" applyBorder="1" applyAlignment="1" applyProtection="1">
      <alignment horizontal="right"/>
      <protection locked="0"/>
    </xf>
    <xf numFmtId="180" fontId="8" fillId="0" borderId="0" xfId="1" quotePrefix="1" applyNumberFormat="1" applyFont="1" applyFill="1" applyBorder="1" applyAlignment="1" applyProtection="1">
      <alignment horizontal="right"/>
    </xf>
    <xf numFmtId="180" fontId="14" fillId="0" borderId="0" xfId="1" applyNumberFormat="1" applyFont="1" applyFill="1" applyBorder="1" applyAlignment="1" applyProtection="1">
      <alignment horizontal="right"/>
    </xf>
    <xf numFmtId="0" fontId="7" fillId="0" borderId="1" xfId="2" applyNumberFormat="1" applyFont="1" applyFill="1" applyBorder="1"/>
    <xf numFmtId="0" fontId="8" fillId="0" borderId="1" xfId="2" applyNumberFormat="1" applyFont="1" applyFill="1" applyBorder="1" applyAlignment="1" applyProtection="1">
      <alignment horizontal="distributed"/>
    </xf>
    <xf numFmtId="0" fontId="8" fillId="0" borderId="19" xfId="2" applyNumberFormat="1" applyFont="1" applyFill="1" applyBorder="1" applyAlignment="1" applyProtection="1">
      <alignment horizontal="distributed"/>
    </xf>
    <xf numFmtId="178" fontId="8" fillId="0" borderId="1" xfId="2" quotePrefix="1" applyNumberFormat="1" applyFont="1" applyFill="1" applyBorder="1" applyAlignment="1" applyProtection="1">
      <alignment horizontal="right"/>
    </xf>
    <xf numFmtId="182" fontId="8" fillId="0" borderId="1" xfId="2" quotePrefix="1" applyNumberFormat="1" applyFont="1" applyFill="1" applyBorder="1" applyAlignment="1" applyProtection="1">
      <alignment horizontal="right"/>
    </xf>
    <xf numFmtId="179" fontId="8" fillId="0" borderId="1" xfId="2" quotePrefix="1" applyNumberFormat="1" applyFont="1" applyFill="1" applyBorder="1" applyAlignment="1" applyProtection="1">
      <alignment horizontal="right"/>
    </xf>
    <xf numFmtId="178" fontId="8" fillId="0" borderId="0" xfId="2" applyNumberFormat="1" applyFont="1" applyFill="1" applyBorder="1" applyAlignment="1" applyProtection="1"/>
    <xf numFmtId="182" fontId="8" fillId="0" borderId="0" xfId="2" applyNumberFormat="1" applyFont="1" applyFill="1" applyBorder="1" applyAlignment="1" applyProtection="1"/>
    <xf numFmtId="0" fontId="8" fillId="2" borderId="11" xfId="1" applyNumberFormat="1" applyFont="1" applyFill="1" applyBorder="1" applyAlignment="1" applyProtection="1">
      <alignment horizontal="center" vertical="center" wrapText="1"/>
    </xf>
    <xf numFmtId="0" fontId="8" fillId="2" borderId="14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8" fillId="0" borderId="8" xfId="1" quotePrefix="1" applyNumberFormat="1" applyFont="1" applyFill="1" applyBorder="1" applyAlignment="1" applyProtection="1">
      <alignment horizontal="center" vertical="center"/>
    </xf>
    <xf numFmtId="177" fontId="8" fillId="0" borderId="11" xfId="1" applyNumberFormat="1" applyFont="1" applyFill="1" applyBorder="1" applyAlignment="1" applyProtection="1">
      <alignment horizontal="distributed" vertical="center" justifyLastLine="1"/>
    </xf>
    <xf numFmtId="177" fontId="8" fillId="0" borderId="14" xfId="1" quotePrefix="1" applyNumberFormat="1" applyFont="1" applyFill="1" applyBorder="1" applyAlignment="1" applyProtection="1">
      <alignment horizontal="distributed" vertical="center" justifyLastLine="1"/>
    </xf>
    <xf numFmtId="0" fontId="11" fillId="0" borderId="0" xfId="1" applyNumberFormat="1" applyFont="1" applyFill="1" applyBorder="1" applyAlignment="1" applyProtection="1">
      <alignment horizontal="distributed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 applyAlignment="1">
      <alignment horizontal="left"/>
    </xf>
    <xf numFmtId="0" fontId="5" fillId="0" borderId="0" xfId="1" applyNumberFormat="1" applyFont="1" applyFill="1" applyAlignment="1"/>
    <xf numFmtId="0" fontId="8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NumberFormat="1" applyFill="1" applyAlignment="1" applyProtection="1">
      <protection locked="0"/>
    </xf>
    <xf numFmtId="0" fontId="8" fillId="0" borderId="2" xfId="1" applyNumberFormat="1" applyFont="1" applyFill="1" applyBorder="1" applyAlignment="1" applyProtection="1">
      <alignment horizontal="distributed" vertical="center"/>
    </xf>
    <xf numFmtId="0" fontId="8" fillId="0" borderId="0" xfId="1" applyNumberFormat="1" applyFont="1" applyFill="1" applyBorder="1" applyAlignment="1" applyProtection="1">
      <alignment horizontal="distributed" vertical="center"/>
    </xf>
    <xf numFmtId="0" fontId="8" fillId="0" borderId="12" xfId="1" applyNumberFormat="1" applyFont="1" applyFill="1" applyBorder="1" applyAlignment="1" applyProtection="1">
      <alignment horizontal="distributed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8" xfId="1" quotePrefix="1" applyNumberFormat="1" applyFont="1" applyFill="1" applyBorder="1" applyAlignment="1" applyProtection="1">
      <alignment horizontal="center" vertical="center"/>
    </xf>
    <xf numFmtId="176" fontId="8" fillId="0" borderId="5" xfId="1" applyNumberFormat="1" applyFont="1" applyFill="1" applyBorder="1" applyAlignment="1" applyProtection="1">
      <alignment horizontal="center" vertical="center" wrapText="1"/>
    </xf>
    <xf numFmtId="176" fontId="8" fillId="0" borderId="9" xfId="1" applyNumberFormat="1" applyFont="1" applyFill="1" applyBorder="1" applyAlignment="1" applyProtection="1">
      <alignment horizontal="center" vertical="center"/>
    </xf>
    <xf numFmtId="176" fontId="8" fillId="0" borderId="14" xfId="1" applyNumberFormat="1" applyFont="1" applyFill="1" applyBorder="1" applyAlignment="1" applyProtection="1">
      <alignment horizontal="center" vertical="center"/>
    </xf>
    <xf numFmtId="0" fontId="8" fillId="0" borderId="4" xfId="1" quotePrefix="1" applyNumberFormat="1" applyFont="1" applyFill="1" applyBorder="1" applyAlignment="1" applyProtection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9" xfId="1" quotePrefix="1" applyNumberFormat="1" applyFont="1" applyFill="1" applyBorder="1" applyAlignment="1" applyProtection="1">
      <alignment horizontal="center" vertical="center"/>
    </xf>
    <xf numFmtId="0" fontId="8" fillId="0" borderId="14" xfId="1" quotePrefix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10" xfId="1" quotePrefix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left"/>
    </xf>
    <xf numFmtId="0" fontId="8" fillId="0" borderId="2" xfId="2" applyNumberFormat="1" applyFont="1" applyFill="1" applyBorder="1" applyAlignment="1" applyProtection="1">
      <alignment horizontal="distributed" vertical="center"/>
    </xf>
    <xf numFmtId="0" fontId="8" fillId="0" borderId="0" xfId="2" applyNumberFormat="1" applyFont="1" applyFill="1" applyBorder="1" applyAlignment="1" applyProtection="1">
      <alignment horizontal="distributed" vertical="center"/>
    </xf>
    <xf numFmtId="0" fontId="8" fillId="0" borderId="12" xfId="2" applyNumberFormat="1" applyFont="1" applyFill="1" applyBorder="1" applyAlignment="1" applyProtection="1">
      <alignment horizontal="distributed" vertical="center"/>
    </xf>
    <xf numFmtId="0" fontId="8" fillId="0" borderId="4" xfId="2" applyNumberFormat="1" applyFont="1" applyFill="1" applyBorder="1" applyAlignment="1" applyProtection="1">
      <alignment horizontal="center" vertical="center"/>
    </xf>
    <xf numFmtId="0" fontId="8" fillId="0" borderId="8" xfId="2" quotePrefix="1" applyNumberFormat="1" applyFont="1" applyFill="1" applyBorder="1" applyAlignment="1" applyProtection="1">
      <alignment horizontal="center" vertical="center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/>
    </xf>
    <xf numFmtId="0" fontId="8" fillId="0" borderId="14" xfId="2" applyNumberFormat="1" applyFont="1" applyFill="1" applyBorder="1" applyAlignment="1" applyProtection="1">
      <alignment horizontal="center" vertical="center"/>
    </xf>
    <xf numFmtId="0" fontId="8" fillId="0" borderId="4" xfId="2" quotePrefix="1" applyNumberFormat="1" applyFont="1" applyFill="1" applyBorder="1" applyAlignment="1" applyProtection="1">
      <alignment horizontal="center" vertical="center"/>
    </xf>
    <xf numFmtId="0" fontId="8" fillId="0" borderId="5" xfId="2" applyNumberFormat="1" applyFont="1" applyFill="1" applyBorder="1" applyAlignment="1" applyProtection="1">
      <alignment horizontal="distributed" vertical="center" wrapText="1" justifyLastLine="1"/>
    </xf>
    <xf numFmtId="0" fontId="8" fillId="0" borderId="9" xfId="2" quotePrefix="1" applyNumberFormat="1" applyFont="1" applyFill="1" applyBorder="1" applyAlignment="1" applyProtection="1">
      <alignment horizontal="distributed" vertical="center" justifyLastLine="1"/>
    </xf>
    <xf numFmtId="0" fontId="8" fillId="0" borderId="14" xfId="2" quotePrefix="1" applyNumberFormat="1" applyFont="1" applyFill="1" applyBorder="1" applyAlignment="1" applyProtection="1">
      <alignment horizontal="distributed" vertical="center" justifyLastLine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10" xfId="2" quotePrefix="1" applyNumberFormat="1" applyFont="1" applyFill="1" applyBorder="1" applyAlignment="1" applyProtection="1">
      <alignment horizontal="center" vertical="center"/>
    </xf>
    <xf numFmtId="0" fontId="8" fillId="0" borderId="8" xfId="2" applyNumberFormat="1" applyFont="1" applyFill="1" applyBorder="1" applyAlignment="1" applyProtection="1">
      <alignment horizontal="center" vertical="center"/>
    </xf>
    <xf numFmtId="0" fontId="8" fillId="0" borderId="11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distributed"/>
    </xf>
    <xf numFmtId="0" fontId="8" fillId="0" borderId="0" xfId="2" applyFont="1" applyFill="1" applyBorder="1" applyAlignment="1" applyProtection="1">
      <alignment horizontal="distributed"/>
    </xf>
    <xf numFmtId="0" fontId="3" fillId="0" borderId="0" xfId="2" applyFont="1" applyFill="1" applyBorder="1" applyAlignment="1" applyProtection="1">
      <alignment horizontal="left"/>
    </xf>
    <xf numFmtId="0" fontId="3" fillId="0" borderId="0" xfId="2" quotePrefix="1" applyFont="1" applyFill="1" applyBorder="1" applyAlignment="1" applyProtection="1">
      <alignment horizontal="left"/>
    </xf>
    <xf numFmtId="0" fontId="5" fillId="0" borderId="0" xfId="2" applyFont="1" applyFill="1" applyAlignment="1"/>
    <xf numFmtId="0" fontId="6" fillId="0" borderId="0" xfId="2" applyFill="1" applyAlignment="1"/>
    <xf numFmtId="0" fontId="6" fillId="0" borderId="9" xfId="2" applyFill="1" applyBorder="1" applyAlignment="1">
      <alignment horizontal="center" vertical="center"/>
    </xf>
    <xf numFmtId="0" fontId="6" fillId="0" borderId="14" xfId="2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horizontal="distributed"/>
    </xf>
    <xf numFmtId="49" fontId="3" fillId="0" borderId="0" xfId="2" applyNumberFormat="1" applyFont="1" applyFill="1" applyBorder="1" applyAlignment="1" applyProtection="1">
      <alignment horizontal="left"/>
    </xf>
    <xf numFmtId="49" fontId="3" fillId="0" borderId="0" xfId="2" quotePrefix="1" applyNumberFormat="1" applyFont="1" applyFill="1" applyBorder="1" applyAlignment="1" applyProtection="1">
      <alignment horizontal="left"/>
    </xf>
    <xf numFmtId="49" fontId="5" fillId="0" borderId="0" xfId="2" applyNumberFormat="1" applyFont="1" applyFill="1" applyAlignment="1"/>
    <xf numFmtId="0" fontId="11" fillId="0" borderId="0" xfId="2" applyNumberFormat="1" applyFont="1" applyFill="1" applyBorder="1" applyAlignment="1" applyProtection="1">
      <alignment horizontal="distributed"/>
    </xf>
  </cellXfs>
  <cellStyles count="4">
    <cellStyle name="桁区切り 3" xfId="3"/>
    <cellStyle name="標準" xfId="0" builtinId="0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293"/>
  <sheetViews>
    <sheetView showGridLines="0" tabSelected="1" zoomScale="90" zoomScaleNormal="90" zoomScaleSheetLayoutView="115" workbookViewId="0">
      <selection sqref="A1:O1"/>
    </sheetView>
  </sheetViews>
  <sheetFormatPr defaultRowHeight="13.5" x14ac:dyDescent="0.15"/>
  <cols>
    <col min="1" max="1" width="1.5" style="2" customWidth="1"/>
    <col min="2" max="2" width="3.25" style="2" customWidth="1"/>
    <col min="3" max="3" width="10.375" style="2" customWidth="1"/>
    <col min="4" max="4" width="6" style="2" customWidth="1"/>
    <col min="5" max="5" width="1.5" style="2" customWidth="1"/>
    <col min="6" max="6" width="12.25" style="53" customWidth="1"/>
    <col min="7" max="7" width="9.625" style="53" hidden="1" customWidth="1"/>
    <col min="8" max="8" width="11.25" style="73" customWidth="1"/>
    <col min="9" max="9" width="15.875" style="53" customWidth="1"/>
    <col min="10" max="10" width="9.625" style="53" hidden="1" customWidth="1"/>
    <col min="11" max="12" width="10.75" style="53" customWidth="1"/>
    <col min="13" max="13" width="11.25" style="73" customWidth="1"/>
    <col min="14" max="14" width="11.625" style="53" customWidth="1"/>
    <col min="15" max="15" width="11" style="74" customWidth="1"/>
    <col min="16" max="16" width="10" style="1" bestFit="1" customWidth="1"/>
    <col min="17" max="17" width="9" style="22"/>
    <col min="18" max="16384" width="9" style="23"/>
  </cols>
  <sheetData>
    <row r="1" spans="1:17" s="2" customFormat="1" ht="18" customHeight="1" x14ac:dyDescent="0.1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53"/>
      <c r="N1" s="153"/>
      <c r="O1" s="154"/>
      <c r="P1" s="1"/>
      <c r="Q1" s="1"/>
    </row>
    <row r="2" spans="1:17" s="2" customFormat="1" ht="18" customHeight="1" x14ac:dyDescent="0.4">
      <c r="A2" s="155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"/>
      <c r="Q2" s="1"/>
    </row>
    <row r="3" spans="1:17" s="2" customFormat="1" ht="4.5" customHeight="1" thickBot="1" x14ac:dyDescent="0.2">
      <c r="A3" s="3"/>
      <c r="B3" s="3"/>
      <c r="C3" s="4"/>
      <c r="D3" s="4"/>
      <c r="E3" s="4"/>
      <c r="F3" s="5"/>
      <c r="G3" s="5"/>
      <c r="H3" s="6"/>
      <c r="I3" s="5"/>
      <c r="J3" s="5"/>
      <c r="K3" s="5"/>
      <c r="L3" s="5"/>
      <c r="M3" s="7"/>
      <c r="N3" s="5"/>
      <c r="O3" s="5"/>
      <c r="P3" s="1"/>
      <c r="Q3" s="1"/>
    </row>
    <row r="4" spans="1:17" s="2" customFormat="1" ht="14.25" customHeight="1" x14ac:dyDescent="0.15">
      <c r="A4" s="8"/>
      <c r="B4" s="157" t="s">
        <v>2</v>
      </c>
      <c r="C4" s="157"/>
      <c r="D4" s="157"/>
      <c r="E4" s="9"/>
      <c r="F4" s="160" t="s">
        <v>3</v>
      </c>
      <c r="G4" s="161" t="s">
        <v>4</v>
      </c>
      <c r="H4" s="163" t="s">
        <v>5</v>
      </c>
      <c r="I4" s="160" t="s">
        <v>6</v>
      </c>
      <c r="J4" s="160"/>
      <c r="K4" s="166"/>
      <c r="L4" s="166"/>
      <c r="M4" s="166"/>
      <c r="N4" s="167" t="s">
        <v>7</v>
      </c>
      <c r="O4" s="170" t="s">
        <v>8</v>
      </c>
      <c r="P4" s="1"/>
      <c r="Q4" s="1"/>
    </row>
    <row r="5" spans="1:17" s="2" customFormat="1" ht="14.25" customHeight="1" x14ac:dyDescent="0.15">
      <c r="A5" s="10"/>
      <c r="B5" s="158"/>
      <c r="C5" s="158"/>
      <c r="D5" s="158"/>
      <c r="E5" s="11"/>
      <c r="F5" s="147"/>
      <c r="G5" s="162"/>
      <c r="H5" s="164"/>
      <c r="I5" s="147"/>
      <c r="J5" s="147"/>
      <c r="K5" s="147"/>
      <c r="L5" s="147"/>
      <c r="M5" s="147"/>
      <c r="N5" s="168"/>
      <c r="O5" s="171"/>
      <c r="P5" s="1"/>
      <c r="Q5" s="1"/>
    </row>
    <row r="6" spans="1:17" s="2" customFormat="1" ht="14.25" customHeight="1" x14ac:dyDescent="0.15">
      <c r="A6" s="10"/>
      <c r="B6" s="158"/>
      <c r="C6" s="158"/>
      <c r="D6" s="158"/>
      <c r="E6" s="11"/>
      <c r="F6" s="147"/>
      <c r="G6" s="162"/>
      <c r="H6" s="164"/>
      <c r="I6" s="146" t="s">
        <v>9</v>
      </c>
      <c r="J6" s="144" t="s">
        <v>10</v>
      </c>
      <c r="K6" s="146" t="s">
        <v>11</v>
      </c>
      <c r="L6" s="146" t="s">
        <v>12</v>
      </c>
      <c r="M6" s="148" t="s">
        <v>13</v>
      </c>
      <c r="N6" s="168"/>
      <c r="O6" s="171"/>
      <c r="P6" s="1"/>
      <c r="Q6" s="1"/>
    </row>
    <row r="7" spans="1:17" s="2" customFormat="1" ht="14.25" customHeight="1" x14ac:dyDescent="0.15">
      <c r="A7" s="12"/>
      <c r="B7" s="159"/>
      <c r="C7" s="159"/>
      <c r="D7" s="159"/>
      <c r="E7" s="13"/>
      <c r="F7" s="147"/>
      <c r="G7" s="162"/>
      <c r="H7" s="165"/>
      <c r="I7" s="147"/>
      <c r="J7" s="145"/>
      <c r="K7" s="147"/>
      <c r="L7" s="147"/>
      <c r="M7" s="149"/>
      <c r="N7" s="169"/>
      <c r="O7" s="171"/>
      <c r="P7" s="1"/>
      <c r="Q7" s="1"/>
    </row>
    <row r="8" spans="1:17" ht="6.95" customHeight="1" x14ac:dyDescent="0.15">
      <c r="A8" s="3"/>
      <c r="B8" s="14"/>
      <c r="C8" s="15"/>
      <c r="D8" s="15"/>
      <c r="E8" s="16"/>
      <c r="F8" s="17"/>
      <c r="G8" s="18"/>
      <c r="H8" s="19"/>
      <c r="I8" s="18"/>
      <c r="J8" s="18"/>
      <c r="K8" s="18"/>
      <c r="L8" s="18"/>
      <c r="M8" s="20"/>
      <c r="N8" s="18"/>
      <c r="O8" s="21"/>
    </row>
    <row r="9" spans="1:17" s="31" customFormat="1" ht="13.5" customHeight="1" x14ac:dyDescent="0.15">
      <c r="A9" s="24"/>
      <c r="B9" s="150" t="s">
        <v>14</v>
      </c>
      <c r="C9" s="150"/>
      <c r="D9" s="150"/>
      <c r="E9" s="25"/>
      <c r="F9" s="26">
        <f>+F11+F99+F109+F127+F134+F156+F175+F182+F198+F205+F213+F242+F266+F281</f>
        <v>272856</v>
      </c>
      <c r="G9" s="26">
        <f t="shared" ref="G9:L9" si="0">+G11+G99+G109+G127+G134+G156+G175+G182+G198+G205+G213+G242+G266+G281</f>
        <v>270386</v>
      </c>
      <c r="H9" s="26">
        <f t="shared" si="0"/>
        <v>2470</v>
      </c>
      <c r="I9" s="26">
        <f t="shared" si="0"/>
        <v>561828</v>
      </c>
      <c r="J9" s="26">
        <f t="shared" si="0"/>
        <v>562480</v>
      </c>
      <c r="K9" s="26">
        <f t="shared" si="0"/>
        <v>280893</v>
      </c>
      <c r="L9" s="26">
        <f t="shared" si="0"/>
        <v>280935</v>
      </c>
      <c r="M9" s="27">
        <v>-652</v>
      </c>
      <c r="N9" s="26">
        <f>ROUND(I9/O9,0)</f>
        <v>3014</v>
      </c>
      <c r="O9" s="28">
        <v>186.38</v>
      </c>
      <c r="P9" s="29"/>
      <c r="Q9" s="30"/>
    </row>
    <row r="10" spans="1:17" x14ac:dyDescent="0.15">
      <c r="A10" s="3"/>
      <c r="B10" s="32"/>
      <c r="C10" s="33"/>
      <c r="D10" s="33"/>
      <c r="E10" s="34"/>
      <c r="F10" s="26"/>
      <c r="G10" s="26"/>
      <c r="H10" s="35"/>
      <c r="I10" s="26"/>
      <c r="J10" s="26"/>
      <c r="K10" s="26"/>
      <c r="L10" s="26"/>
      <c r="M10" s="36"/>
      <c r="N10" s="26"/>
      <c r="O10" s="37"/>
    </row>
    <row r="11" spans="1:17" s="31" customFormat="1" ht="13.5" customHeight="1" x14ac:dyDescent="0.15">
      <c r="A11" s="24"/>
      <c r="B11" s="150" t="s">
        <v>15</v>
      </c>
      <c r="C11" s="150"/>
      <c r="D11" s="150"/>
      <c r="E11" s="25"/>
      <c r="F11" s="26">
        <f>SUM(F13:F22,F24:F33,F35:F44,F46:F55,F57:F66,F68:F68,F80:F89,F91:F97)</f>
        <v>68637</v>
      </c>
      <c r="G11" s="26">
        <f t="shared" ref="G11:L11" si="1">SUM(G13:G22,G24:G33,G35:G44,G46:G55,G57:G66,G68:G68,G80:G89,G91:G97)</f>
        <v>67835</v>
      </c>
      <c r="H11" s="26">
        <f t="shared" si="1"/>
        <v>802</v>
      </c>
      <c r="I11" s="26">
        <f t="shared" si="1"/>
        <v>126968</v>
      </c>
      <c r="J11" s="26">
        <f t="shared" si="1"/>
        <v>126557</v>
      </c>
      <c r="K11" s="26">
        <f t="shared" si="1"/>
        <v>63823</v>
      </c>
      <c r="L11" s="26">
        <f t="shared" si="1"/>
        <v>63145</v>
      </c>
      <c r="M11" s="26">
        <v>411</v>
      </c>
      <c r="N11" s="26">
        <f>ROUND(I11/O11,0)</f>
        <v>9890</v>
      </c>
      <c r="O11" s="28">
        <v>12.837999999999999</v>
      </c>
      <c r="P11" s="29"/>
      <c r="Q11" s="30"/>
    </row>
    <row r="12" spans="1:17" x14ac:dyDescent="0.15">
      <c r="A12" s="3"/>
      <c r="B12" s="32"/>
      <c r="C12" s="16"/>
      <c r="D12" s="16"/>
      <c r="E12" s="16"/>
      <c r="F12" s="38"/>
      <c r="G12" s="39"/>
      <c r="H12" s="40"/>
      <c r="I12" s="41"/>
      <c r="J12" s="41"/>
      <c r="K12" s="39"/>
      <c r="L12" s="39"/>
      <c r="M12" s="42"/>
      <c r="N12" s="43"/>
      <c r="O12" s="44"/>
    </row>
    <row r="13" spans="1:17" ht="13.5" customHeight="1" x14ac:dyDescent="0.15">
      <c r="A13" s="3"/>
      <c r="B13" s="32"/>
      <c r="C13" s="172" t="s">
        <v>16</v>
      </c>
      <c r="D13" s="172"/>
      <c r="E13" s="45"/>
      <c r="F13" s="46">
        <v>1714</v>
      </c>
      <c r="G13" s="47">
        <v>1517</v>
      </c>
      <c r="H13" s="48">
        <f t="shared" ref="H13:H68" si="2">F13-G13</f>
        <v>197</v>
      </c>
      <c r="I13" s="49">
        <f>+K13+L13</f>
        <v>2899</v>
      </c>
      <c r="J13" s="50">
        <v>2605</v>
      </c>
      <c r="K13" s="49">
        <v>1437</v>
      </c>
      <c r="L13" s="49">
        <v>1462</v>
      </c>
      <c r="M13" s="51">
        <v>294</v>
      </c>
      <c r="N13" s="49">
        <f t="shared" ref="N13:N22" si="3">ROUND(I13/O13,0)</f>
        <v>24778</v>
      </c>
      <c r="O13" s="52">
        <v>0.11700000000000001</v>
      </c>
    </row>
    <row r="14" spans="1:17" ht="13.5" customHeight="1" x14ac:dyDescent="0.15">
      <c r="A14" s="3"/>
      <c r="B14" s="32"/>
      <c r="C14" s="172" t="s">
        <v>17</v>
      </c>
      <c r="D14" s="172"/>
      <c r="E14" s="45"/>
      <c r="F14" s="46">
        <v>2259</v>
      </c>
      <c r="G14" s="47">
        <v>2107</v>
      </c>
      <c r="H14" s="48">
        <f t="shared" si="2"/>
        <v>152</v>
      </c>
      <c r="I14" s="49">
        <f t="shared" ref="I14:I68" si="4">+K14+L14</f>
        <v>4336</v>
      </c>
      <c r="J14" s="50">
        <v>4109</v>
      </c>
      <c r="K14" s="49">
        <v>2080</v>
      </c>
      <c r="L14" s="49">
        <v>2256</v>
      </c>
      <c r="M14" s="51">
        <v>227</v>
      </c>
      <c r="N14" s="49">
        <f t="shared" si="3"/>
        <v>52878</v>
      </c>
      <c r="O14" s="52">
        <v>8.2000000000000003E-2</v>
      </c>
    </row>
    <row r="15" spans="1:17" ht="13.5" customHeight="1" x14ac:dyDescent="0.15">
      <c r="A15" s="3"/>
      <c r="B15" s="32"/>
      <c r="C15" s="172" t="s">
        <v>18</v>
      </c>
      <c r="D15" s="172"/>
      <c r="E15" s="45"/>
      <c r="F15" s="46">
        <v>1027</v>
      </c>
      <c r="G15" s="47">
        <v>1021</v>
      </c>
      <c r="H15" s="48">
        <f t="shared" si="2"/>
        <v>6</v>
      </c>
      <c r="I15" s="49">
        <f t="shared" si="4"/>
        <v>1895</v>
      </c>
      <c r="J15" s="50">
        <v>1919</v>
      </c>
      <c r="K15" s="49">
        <v>934</v>
      </c>
      <c r="L15" s="49">
        <v>961</v>
      </c>
      <c r="M15" s="51">
        <v>-24</v>
      </c>
      <c r="N15" s="49">
        <f t="shared" si="3"/>
        <v>20824</v>
      </c>
      <c r="O15" s="52">
        <v>9.0999999999999998E-2</v>
      </c>
    </row>
    <row r="16" spans="1:17" ht="13.5" customHeight="1" x14ac:dyDescent="0.15">
      <c r="A16" s="3"/>
      <c r="B16" s="32"/>
      <c r="C16" s="172" t="s">
        <v>19</v>
      </c>
      <c r="D16" s="172"/>
      <c r="E16" s="45"/>
      <c r="F16" s="46">
        <v>496</v>
      </c>
      <c r="G16" s="47">
        <v>494</v>
      </c>
      <c r="H16" s="51">
        <f>F16-G16</f>
        <v>2</v>
      </c>
      <c r="I16" s="49">
        <f t="shared" si="4"/>
        <v>851</v>
      </c>
      <c r="J16" s="50">
        <v>868</v>
      </c>
      <c r="K16" s="49">
        <v>448</v>
      </c>
      <c r="L16" s="49">
        <v>403</v>
      </c>
      <c r="M16" s="51">
        <v>-17</v>
      </c>
      <c r="N16" s="49">
        <f t="shared" si="3"/>
        <v>13726</v>
      </c>
      <c r="O16" s="52">
        <v>6.2E-2</v>
      </c>
    </row>
    <row r="17" spans="1:15" ht="13.5" customHeight="1" x14ac:dyDescent="0.15">
      <c r="A17" s="3"/>
      <c r="B17" s="32"/>
      <c r="C17" s="172" t="s">
        <v>20</v>
      </c>
      <c r="D17" s="172"/>
      <c r="E17" s="45"/>
      <c r="F17" s="46">
        <v>963</v>
      </c>
      <c r="G17" s="47">
        <v>942</v>
      </c>
      <c r="H17" s="51">
        <f t="shared" si="2"/>
        <v>21</v>
      </c>
      <c r="I17" s="49">
        <f t="shared" si="4"/>
        <v>1568</v>
      </c>
      <c r="J17" s="50">
        <v>1570</v>
      </c>
      <c r="K17" s="49">
        <v>802</v>
      </c>
      <c r="L17" s="49">
        <v>766</v>
      </c>
      <c r="M17" s="51">
        <v>-2</v>
      </c>
      <c r="N17" s="49">
        <f t="shared" si="3"/>
        <v>20364</v>
      </c>
      <c r="O17" s="52">
        <v>7.6999999999999999E-2</v>
      </c>
    </row>
    <row r="18" spans="1:15" x14ac:dyDescent="0.15">
      <c r="A18" s="3"/>
      <c r="B18" s="32"/>
      <c r="C18" s="45" t="s">
        <v>21</v>
      </c>
      <c r="D18" s="45" t="s">
        <v>22</v>
      </c>
      <c r="E18" s="16"/>
      <c r="F18" s="46">
        <v>818</v>
      </c>
      <c r="G18" s="47">
        <v>814</v>
      </c>
      <c r="H18" s="51">
        <f t="shared" si="2"/>
        <v>4</v>
      </c>
      <c r="I18" s="49">
        <f t="shared" si="4"/>
        <v>1356</v>
      </c>
      <c r="J18" s="50">
        <v>1375</v>
      </c>
      <c r="K18" s="49">
        <v>687</v>
      </c>
      <c r="L18" s="49">
        <v>669</v>
      </c>
      <c r="M18" s="51">
        <v>-19</v>
      </c>
      <c r="N18" s="49">
        <f t="shared" si="3"/>
        <v>15409</v>
      </c>
      <c r="O18" s="52">
        <v>8.7999999999999995E-2</v>
      </c>
    </row>
    <row r="19" spans="1:15" x14ac:dyDescent="0.15">
      <c r="A19" s="3"/>
      <c r="B19" s="32"/>
      <c r="C19" s="45" t="s">
        <v>21</v>
      </c>
      <c r="D19" s="45" t="s">
        <v>23</v>
      </c>
      <c r="E19" s="16"/>
      <c r="F19" s="46">
        <v>1345</v>
      </c>
      <c r="G19" s="47">
        <v>1323</v>
      </c>
      <c r="H19" s="51">
        <f t="shared" si="2"/>
        <v>22</v>
      </c>
      <c r="I19" s="49">
        <f t="shared" si="4"/>
        <v>2118</v>
      </c>
      <c r="J19" s="50">
        <v>2119</v>
      </c>
      <c r="K19" s="49">
        <v>1028</v>
      </c>
      <c r="L19" s="49">
        <v>1090</v>
      </c>
      <c r="M19" s="51">
        <v>-1</v>
      </c>
      <c r="N19" s="49">
        <f t="shared" si="3"/>
        <v>13753</v>
      </c>
      <c r="O19" s="52">
        <v>0.154</v>
      </c>
    </row>
    <row r="20" spans="1:15" x14ac:dyDescent="0.15">
      <c r="A20" s="3"/>
      <c r="B20" s="32"/>
      <c r="C20" s="45" t="s">
        <v>21</v>
      </c>
      <c r="D20" s="45" t="s">
        <v>24</v>
      </c>
      <c r="E20" s="16"/>
      <c r="F20" s="46">
        <v>1206</v>
      </c>
      <c r="G20" s="47">
        <v>1210</v>
      </c>
      <c r="H20" s="51">
        <f t="shared" si="2"/>
        <v>-4</v>
      </c>
      <c r="I20" s="49">
        <f t="shared" si="4"/>
        <v>2190</v>
      </c>
      <c r="J20" s="50">
        <v>2213</v>
      </c>
      <c r="K20" s="49">
        <v>1087</v>
      </c>
      <c r="L20" s="49">
        <v>1103</v>
      </c>
      <c r="M20" s="51">
        <v>-23</v>
      </c>
      <c r="N20" s="49">
        <f t="shared" si="3"/>
        <v>12443</v>
      </c>
      <c r="O20" s="52">
        <v>0.17599999999999999</v>
      </c>
    </row>
    <row r="21" spans="1:15" x14ac:dyDescent="0.15">
      <c r="A21" s="3"/>
      <c r="B21" s="32"/>
      <c r="C21" s="45" t="s">
        <v>21</v>
      </c>
      <c r="D21" s="45" t="s">
        <v>25</v>
      </c>
      <c r="E21" s="16"/>
      <c r="F21" s="46">
        <v>731</v>
      </c>
      <c r="G21" s="47">
        <v>726</v>
      </c>
      <c r="H21" s="51">
        <f t="shared" si="2"/>
        <v>5</v>
      </c>
      <c r="I21" s="49">
        <f t="shared" si="4"/>
        <v>1235</v>
      </c>
      <c r="J21" s="50">
        <v>1239</v>
      </c>
      <c r="K21" s="49">
        <v>633</v>
      </c>
      <c r="L21" s="49">
        <v>602</v>
      </c>
      <c r="M21" s="51">
        <v>-4</v>
      </c>
      <c r="N21" s="49">
        <f t="shared" si="3"/>
        <v>7866</v>
      </c>
      <c r="O21" s="52">
        <v>0.157</v>
      </c>
    </row>
    <row r="22" spans="1:15" ht="13.5" customHeight="1" x14ac:dyDescent="0.15">
      <c r="A22" s="3"/>
      <c r="B22" s="32"/>
      <c r="C22" s="172" t="s">
        <v>26</v>
      </c>
      <c r="D22" s="172"/>
      <c r="E22" s="45"/>
      <c r="F22" s="46">
        <v>651</v>
      </c>
      <c r="G22" s="47">
        <v>652</v>
      </c>
      <c r="H22" s="51">
        <f t="shared" si="2"/>
        <v>-1</v>
      </c>
      <c r="I22" s="49">
        <f t="shared" si="4"/>
        <v>1120</v>
      </c>
      <c r="J22" s="50">
        <v>1127</v>
      </c>
      <c r="K22" s="49">
        <v>570</v>
      </c>
      <c r="L22" s="49">
        <v>550</v>
      </c>
      <c r="M22" s="51">
        <v>-7</v>
      </c>
      <c r="N22" s="49">
        <f t="shared" si="3"/>
        <v>11313</v>
      </c>
      <c r="O22" s="52">
        <v>9.9000000000000005E-2</v>
      </c>
    </row>
    <row r="23" spans="1:15" x14ac:dyDescent="0.15">
      <c r="A23" s="3"/>
      <c r="B23" s="32"/>
      <c r="C23" s="16"/>
      <c r="D23" s="16"/>
      <c r="E23" s="16"/>
      <c r="F23" s="46"/>
      <c r="G23" s="39"/>
      <c r="H23" s="48"/>
      <c r="I23" s="49"/>
      <c r="J23" s="41"/>
      <c r="K23" s="49"/>
      <c r="L23" s="49"/>
      <c r="M23" s="42"/>
      <c r="N23" s="49"/>
      <c r="O23" s="44"/>
    </row>
    <row r="24" spans="1:15" x14ac:dyDescent="0.15">
      <c r="A24" s="3"/>
      <c r="B24" s="32"/>
      <c r="C24" s="45" t="s">
        <v>27</v>
      </c>
      <c r="D24" s="45" t="s">
        <v>28</v>
      </c>
      <c r="E24" s="16"/>
      <c r="F24" s="46">
        <v>789</v>
      </c>
      <c r="G24" s="47">
        <v>823</v>
      </c>
      <c r="H24" s="51">
        <f t="shared" si="2"/>
        <v>-34</v>
      </c>
      <c r="I24" s="49">
        <f t="shared" si="4"/>
        <v>1457</v>
      </c>
      <c r="J24" s="50">
        <v>1515</v>
      </c>
      <c r="K24" s="49">
        <v>749</v>
      </c>
      <c r="L24" s="49">
        <v>708</v>
      </c>
      <c r="M24" s="51">
        <v>-58</v>
      </c>
      <c r="N24" s="49">
        <f t="shared" ref="N24:N33" si="5">ROUND(I24/O24,0)</f>
        <v>9050</v>
      </c>
      <c r="O24" s="52">
        <v>0.161</v>
      </c>
    </row>
    <row r="25" spans="1:15" x14ac:dyDescent="0.15">
      <c r="A25" s="3"/>
      <c r="B25" s="32"/>
      <c r="C25" s="45" t="s">
        <v>29</v>
      </c>
      <c r="D25" s="45" t="s">
        <v>23</v>
      </c>
      <c r="E25" s="16"/>
      <c r="F25" s="46">
        <v>701</v>
      </c>
      <c r="G25" s="47">
        <v>685</v>
      </c>
      <c r="H25" s="51">
        <f t="shared" si="2"/>
        <v>16</v>
      </c>
      <c r="I25" s="49">
        <f t="shared" si="4"/>
        <v>1333</v>
      </c>
      <c r="J25" s="50">
        <v>1295</v>
      </c>
      <c r="K25" s="49">
        <v>634</v>
      </c>
      <c r="L25" s="49">
        <v>699</v>
      </c>
      <c r="M25" s="51">
        <v>38</v>
      </c>
      <c r="N25" s="49">
        <f t="shared" si="5"/>
        <v>9874</v>
      </c>
      <c r="O25" s="52">
        <v>0.13500000000000001</v>
      </c>
    </row>
    <row r="26" spans="1:15" x14ac:dyDescent="0.15">
      <c r="A26" s="3"/>
      <c r="B26" s="32"/>
      <c r="C26" s="45" t="s">
        <v>27</v>
      </c>
      <c r="D26" s="45" t="s">
        <v>24</v>
      </c>
      <c r="E26" s="16"/>
      <c r="F26" s="46">
        <v>655</v>
      </c>
      <c r="G26" s="47">
        <v>660</v>
      </c>
      <c r="H26" s="51">
        <f t="shared" si="2"/>
        <v>-5</v>
      </c>
      <c r="I26" s="49">
        <f t="shared" si="4"/>
        <v>1253</v>
      </c>
      <c r="J26" s="50">
        <v>1278</v>
      </c>
      <c r="K26" s="49">
        <v>639</v>
      </c>
      <c r="L26" s="49">
        <v>614</v>
      </c>
      <c r="M26" s="51">
        <v>-25</v>
      </c>
      <c r="N26" s="49">
        <f t="shared" si="5"/>
        <v>7594</v>
      </c>
      <c r="O26" s="52">
        <v>0.16500000000000001</v>
      </c>
    </row>
    <row r="27" spans="1:15" x14ac:dyDescent="0.15">
      <c r="A27" s="3"/>
      <c r="B27" s="32"/>
      <c r="C27" s="45" t="s">
        <v>29</v>
      </c>
      <c r="D27" s="45" t="s">
        <v>25</v>
      </c>
      <c r="E27" s="16"/>
      <c r="F27" s="46">
        <v>706</v>
      </c>
      <c r="G27" s="47">
        <v>719</v>
      </c>
      <c r="H27" s="51">
        <f t="shared" si="2"/>
        <v>-13</v>
      </c>
      <c r="I27" s="49">
        <f t="shared" si="4"/>
        <v>1432</v>
      </c>
      <c r="J27" s="50">
        <v>1461</v>
      </c>
      <c r="K27" s="49">
        <v>696</v>
      </c>
      <c r="L27" s="49">
        <v>736</v>
      </c>
      <c r="M27" s="51">
        <v>-29</v>
      </c>
      <c r="N27" s="49">
        <f t="shared" si="5"/>
        <v>6281</v>
      </c>
      <c r="O27" s="52">
        <v>0.22800000000000001</v>
      </c>
    </row>
    <row r="28" spans="1:15" ht="13.5" customHeight="1" x14ac:dyDescent="0.15">
      <c r="A28" s="3"/>
      <c r="B28" s="32"/>
      <c r="C28" s="172" t="s">
        <v>30</v>
      </c>
      <c r="D28" s="172"/>
      <c r="E28" s="45"/>
      <c r="F28" s="46">
        <v>830</v>
      </c>
      <c r="G28" s="47">
        <v>798</v>
      </c>
      <c r="H28" s="51">
        <f t="shared" si="2"/>
        <v>32</v>
      </c>
      <c r="I28" s="49">
        <f t="shared" si="4"/>
        <v>1489</v>
      </c>
      <c r="J28" s="50">
        <v>1459</v>
      </c>
      <c r="K28" s="49">
        <v>765</v>
      </c>
      <c r="L28" s="49">
        <v>724</v>
      </c>
      <c r="M28" s="51">
        <v>30</v>
      </c>
      <c r="N28" s="49">
        <f t="shared" si="5"/>
        <v>8863</v>
      </c>
      <c r="O28" s="52">
        <v>0.16800000000000001</v>
      </c>
    </row>
    <row r="29" spans="1:15" ht="13.5" customHeight="1" x14ac:dyDescent="0.15">
      <c r="A29" s="3"/>
      <c r="B29" s="32"/>
      <c r="C29" s="172" t="s">
        <v>31</v>
      </c>
      <c r="D29" s="172"/>
      <c r="E29" s="45"/>
      <c r="F29" s="46">
        <v>307</v>
      </c>
      <c r="G29" s="47">
        <v>300</v>
      </c>
      <c r="H29" s="51">
        <f t="shared" si="2"/>
        <v>7</v>
      </c>
      <c r="I29" s="49">
        <f t="shared" si="4"/>
        <v>536</v>
      </c>
      <c r="J29" s="50">
        <v>524</v>
      </c>
      <c r="K29" s="49">
        <v>255</v>
      </c>
      <c r="L29" s="49">
        <v>281</v>
      </c>
      <c r="M29" s="51">
        <v>12</v>
      </c>
      <c r="N29" s="49">
        <f t="shared" si="5"/>
        <v>11404</v>
      </c>
      <c r="O29" s="52">
        <v>4.7E-2</v>
      </c>
    </row>
    <row r="30" spans="1:15" ht="13.5" customHeight="1" x14ac:dyDescent="0.15">
      <c r="A30" s="3"/>
      <c r="B30" s="32"/>
      <c r="C30" s="172" t="s">
        <v>32</v>
      </c>
      <c r="D30" s="172"/>
      <c r="E30" s="45"/>
      <c r="F30" s="46">
        <v>510</v>
      </c>
      <c r="G30" s="47">
        <v>511</v>
      </c>
      <c r="H30" s="51">
        <f t="shared" si="2"/>
        <v>-1</v>
      </c>
      <c r="I30" s="49">
        <f t="shared" si="4"/>
        <v>869</v>
      </c>
      <c r="J30" s="50">
        <v>872</v>
      </c>
      <c r="K30" s="49">
        <v>451</v>
      </c>
      <c r="L30" s="49">
        <v>418</v>
      </c>
      <c r="M30" s="51">
        <v>-3</v>
      </c>
      <c r="N30" s="49">
        <f t="shared" si="5"/>
        <v>5331</v>
      </c>
      <c r="O30" s="52">
        <v>0.16300000000000001</v>
      </c>
    </row>
    <row r="31" spans="1:15" ht="13.5" customHeight="1" x14ac:dyDescent="0.15">
      <c r="A31" s="3"/>
      <c r="B31" s="32"/>
      <c r="C31" s="172" t="s">
        <v>33</v>
      </c>
      <c r="D31" s="172"/>
      <c r="E31" s="45"/>
      <c r="F31" s="46">
        <v>1017</v>
      </c>
      <c r="G31" s="47">
        <v>1009</v>
      </c>
      <c r="H31" s="51">
        <f t="shared" si="2"/>
        <v>8</v>
      </c>
      <c r="I31" s="49">
        <f t="shared" si="4"/>
        <v>1809</v>
      </c>
      <c r="J31" s="50">
        <v>1813</v>
      </c>
      <c r="K31" s="49">
        <v>879</v>
      </c>
      <c r="L31" s="49">
        <v>930</v>
      </c>
      <c r="M31" s="51">
        <v>-4</v>
      </c>
      <c r="N31" s="49">
        <f t="shared" si="5"/>
        <v>13204</v>
      </c>
      <c r="O31" s="52">
        <v>0.13700000000000001</v>
      </c>
    </row>
    <row r="32" spans="1:15" x14ac:dyDescent="0.15">
      <c r="A32" s="3"/>
      <c r="B32" s="32"/>
      <c r="C32" s="45" t="s">
        <v>34</v>
      </c>
      <c r="D32" s="45" t="s">
        <v>28</v>
      </c>
      <c r="E32" s="16"/>
      <c r="F32" s="46">
        <v>672</v>
      </c>
      <c r="G32" s="47">
        <v>657</v>
      </c>
      <c r="H32" s="51">
        <f t="shared" si="2"/>
        <v>15</v>
      </c>
      <c r="I32" s="49">
        <f t="shared" si="4"/>
        <v>1252</v>
      </c>
      <c r="J32" s="50">
        <v>1248</v>
      </c>
      <c r="K32" s="49">
        <v>627</v>
      </c>
      <c r="L32" s="49">
        <v>625</v>
      </c>
      <c r="M32" s="51">
        <v>4</v>
      </c>
      <c r="N32" s="49">
        <f t="shared" si="5"/>
        <v>9343</v>
      </c>
      <c r="O32" s="52">
        <v>0.13400000000000001</v>
      </c>
    </row>
    <row r="33" spans="1:15" x14ac:dyDescent="0.15">
      <c r="A33" s="3"/>
      <c r="B33" s="32"/>
      <c r="C33" s="45" t="s">
        <v>34</v>
      </c>
      <c r="D33" s="45" t="s">
        <v>23</v>
      </c>
      <c r="E33" s="16"/>
      <c r="F33" s="46">
        <v>1193</v>
      </c>
      <c r="G33" s="47">
        <v>1167</v>
      </c>
      <c r="H33" s="51">
        <f t="shared" si="2"/>
        <v>26</v>
      </c>
      <c r="I33" s="49">
        <f t="shared" si="4"/>
        <v>1992</v>
      </c>
      <c r="J33" s="50">
        <v>1969</v>
      </c>
      <c r="K33" s="49">
        <v>1014</v>
      </c>
      <c r="L33" s="49">
        <v>978</v>
      </c>
      <c r="M33" s="51">
        <v>23</v>
      </c>
      <c r="N33" s="49">
        <f t="shared" si="5"/>
        <v>13020</v>
      </c>
      <c r="O33" s="52">
        <v>0.153</v>
      </c>
    </row>
    <row r="34" spans="1:15" x14ac:dyDescent="0.15">
      <c r="A34" s="3"/>
      <c r="B34" s="32"/>
      <c r="C34" s="16"/>
      <c r="D34" s="16"/>
      <c r="E34" s="16"/>
      <c r="F34" s="46"/>
      <c r="G34" s="39"/>
      <c r="H34" s="48"/>
      <c r="I34" s="49"/>
      <c r="K34" s="49"/>
      <c r="L34" s="49"/>
      <c r="M34" s="42"/>
      <c r="N34" s="49"/>
      <c r="O34" s="44"/>
    </row>
    <row r="35" spans="1:15" x14ac:dyDescent="0.15">
      <c r="A35" s="3"/>
      <c r="B35" s="32"/>
      <c r="C35" s="45" t="s">
        <v>34</v>
      </c>
      <c r="D35" s="45" t="s">
        <v>35</v>
      </c>
      <c r="E35" s="16"/>
      <c r="F35" s="46">
        <v>1016</v>
      </c>
      <c r="G35" s="47">
        <v>1039</v>
      </c>
      <c r="H35" s="51">
        <f t="shared" si="2"/>
        <v>-23</v>
      </c>
      <c r="I35" s="49">
        <f t="shared" si="4"/>
        <v>1730</v>
      </c>
      <c r="J35" s="41">
        <v>1797</v>
      </c>
      <c r="K35" s="49">
        <v>897</v>
      </c>
      <c r="L35" s="49">
        <v>833</v>
      </c>
      <c r="M35" s="51">
        <v>-67</v>
      </c>
      <c r="N35" s="49">
        <f t="shared" ref="N35:N44" si="6">ROUND(I35/O35,0)</f>
        <v>13308</v>
      </c>
      <c r="O35" s="52">
        <v>0.13</v>
      </c>
    </row>
    <row r="36" spans="1:15" ht="13.5" customHeight="1" x14ac:dyDescent="0.15">
      <c r="A36" s="3"/>
      <c r="B36" s="32"/>
      <c r="C36" s="172" t="s">
        <v>36</v>
      </c>
      <c r="D36" s="172"/>
      <c r="E36" s="45"/>
      <c r="F36" s="46">
        <v>202</v>
      </c>
      <c r="G36" s="47">
        <v>195</v>
      </c>
      <c r="H36" s="51">
        <f t="shared" si="2"/>
        <v>7</v>
      </c>
      <c r="I36" s="49">
        <f t="shared" si="4"/>
        <v>274</v>
      </c>
      <c r="J36" s="50">
        <v>264</v>
      </c>
      <c r="K36" s="49">
        <v>191</v>
      </c>
      <c r="L36" s="49">
        <v>83</v>
      </c>
      <c r="M36" s="51">
        <v>10</v>
      </c>
      <c r="N36" s="49">
        <f t="shared" si="6"/>
        <v>9448</v>
      </c>
      <c r="O36" s="52">
        <v>2.9000000000000001E-2</v>
      </c>
    </row>
    <row r="37" spans="1:15" ht="13.5" customHeight="1" x14ac:dyDescent="0.15">
      <c r="A37" s="3"/>
      <c r="B37" s="32"/>
      <c r="C37" s="172" t="s">
        <v>37</v>
      </c>
      <c r="D37" s="172"/>
      <c r="E37" s="45"/>
      <c r="F37" s="46">
        <v>614</v>
      </c>
      <c r="G37" s="47">
        <v>593</v>
      </c>
      <c r="H37" s="51">
        <f t="shared" si="2"/>
        <v>21</v>
      </c>
      <c r="I37" s="49">
        <f t="shared" si="4"/>
        <v>1054</v>
      </c>
      <c r="J37" s="50">
        <v>1035</v>
      </c>
      <c r="K37" s="49">
        <v>521</v>
      </c>
      <c r="L37" s="49">
        <v>533</v>
      </c>
      <c r="M37" s="51">
        <v>19</v>
      </c>
      <c r="N37" s="49">
        <f t="shared" si="6"/>
        <v>17279</v>
      </c>
      <c r="O37" s="52">
        <v>6.0999999999999999E-2</v>
      </c>
    </row>
    <row r="38" spans="1:15" x14ac:dyDescent="0.15">
      <c r="A38" s="3"/>
      <c r="B38" s="32"/>
      <c r="C38" s="45" t="s">
        <v>38</v>
      </c>
      <c r="D38" s="45" t="s">
        <v>22</v>
      </c>
      <c r="E38" s="16"/>
      <c r="F38" s="46">
        <v>1335</v>
      </c>
      <c r="G38" s="47">
        <v>1298</v>
      </c>
      <c r="H38" s="51">
        <f t="shared" si="2"/>
        <v>37</v>
      </c>
      <c r="I38" s="49">
        <f t="shared" si="4"/>
        <v>2357</v>
      </c>
      <c r="J38" s="50">
        <v>2325</v>
      </c>
      <c r="K38" s="49">
        <v>1191</v>
      </c>
      <c r="L38" s="49">
        <v>1166</v>
      </c>
      <c r="M38" s="51">
        <v>32</v>
      </c>
      <c r="N38" s="49">
        <f t="shared" si="6"/>
        <v>13624</v>
      </c>
      <c r="O38" s="52">
        <v>0.17299999999999999</v>
      </c>
    </row>
    <row r="39" spans="1:15" x14ac:dyDescent="0.15">
      <c r="A39" s="3"/>
      <c r="B39" s="32"/>
      <c r="C39" s="45" t="s">
        <v>38</v>
      </c>
      <c r="D39" s="45" t="s">
        <v>23</v>
      </c>
      <c r="E39" s="16"/>
      <c r="F39" s="46">
        <v>1433</v>
      </c>
      <c r="G39" s="47">
        <v>1358</v>
      </c>
      <c r="H39" s="51">
        <f t="shared" si="2"/>
        <v>75</v>
      </c>
      <c r="I39" s="49">
        <f t="shared" si="4"/>
        <v>2448</v>
      </c>
      <c r="J39" s="50">
        <v>2331</v>
      </c>
      <c r="K39" s="49">
        <v>1213</v>
      </c>
      <c r="L39" s="49">
        <v>1235</v>
      </c>
      <c r="M39" s="51">
        <v>117</v>
      </c>
      <c r="N39" s="49">
        <f t="shared" si="6"/>
        <v>14927</v>
      </c>
      <c r="O39" s="52">
        <v>0.16400000000000001</v>
      </c>
    </row>
    <row r="40" spans="1:15" x14ac:dyDescent="0.15">
      <c r="A40" s="3"/>
      <c r="B40" s="32"/>
      <c r="C40" s="45" t="s">
        <v>38</v>
      </c>
      <c r="D40" s="45" t="s">
        <v>24</v>
      </c>
      <c r="E40" s="16"/>
      <c r="F40" s="46">
        <v>877</v>
      </c>
      <c r="G40" s="47">
        <v>880</v>
      </c>
      <c r="H40" s="51">
        <f t="shared" si="2"/>
        <v>-3</v>
      </c>
      <c r="I40" s="49">
        <f t="shared" si="4"/>
        <v>1364</v>
      </c>
      <c r="J40" s="50">
        <v>1379</v>
      </c>
      <c r="K40" s="49">
        <v>699</v>
      </c>
      <c r="L40" s="49">
        <v>665</v>
      </c>
      <c r="M40" s="51">
        <v>-15</v>
      </c>
      <c r="N40" s="49">
        <f t="shared" si="6"/>
        <v>10656</v>
      </c>
      <c r="O40" s="52">
        <v>0.128</v>
      </c>
    </row>
    <row r="41" spans="1:15" x14ac:dyDescent="0.15">
      <c r="A41" s="3"/>
      <c r="B41" s="32"/>
      <c r="C41" s="45" t="s">
        <v>38</v>
      </c>
      <c r="D41" s="45" t="s">
        <v>25</v>
      </c>
      <c r="E41" s="16"/>
      <c r="F41" s="46">
        <v>1811</v>
      </c>
      <c r="G41" s="47">
        <v>1791</v>
      </c>
      <c r="H41" s="51">
        <f t="shared" si="2"/>
        <v>20</v>
      </c>
      <c r="I41" s="49">
        <f t="shared" si="4"/>
        <v>2977</v>
      </c>
      <c r="J41" s="50">
        <v>2984</v>
      </c>
      <c r="K41" s="49">
        <v>1435</v>
      </c>
      <c r="L41" s="49">
        <v>1542</v>
      </c>
      <c r="M41" s="51">
        <v>-7</v>
      </c>
      <c r="N41" s="49">
        <f t="shared" si="6"/>
        <v>16539</v>
      </c>
      <c r="O41" s="52">
        <v>0.18</v>
      </c>
    </row>
    <row r="42" spans="1:15" x14ac:dyDescent="0.15">
      <c r="A42" s="3"/>
      <c r="B42" s="32"/>
      <c r="C42" s="45" t="s">
        <v>39</v>
      </c>
      <c r="D42" s="45" t="s">
        <v>28</v>
      </c>
      <c r="E42" s="16"/>
      <c r="F42" s="46">
        <v>2596</v>
      </c>
      <c r="G42" s="47">
        <v>2509</v>
      </c>
      <c r="H42" s="51">
        <f t="shared" si="2"/>
        <v>87</v>
      </c>
      <c r="I42" s="49">
        <f t="shared" si="4"/>
        <v>5165</v>
      </c>
      <c r="J42" s="50">
        <v>5036</v>
      </c>
      <c r="K42" s="49">
        <v>2597</v>
      </c>
      <c r="L42" s="49">
        <v>2568</v>
      </c>
      <c r="M42" s="51">
        <v>129</v>
      </c>
      <c r="N42" s="49">
        <f t="shared" si="6"/>
        <v>19130</v>
      </c>
      <c r="O42" s="52">
        <v>0.27</v>
      </c>
    </row>
    <row r="43" spans="1:15" x14ac:dyDescent="0.15">
      <c r="A43" s="3"/>
      <c r="B43" s="32"/>
      <c r="C43" s="45" t="s">
        <v>39</v>
      </c>
      <c r="D43" s="45" t="s">
        <v>23</v>
      </c>
      <c r="E43" s="16"/>
      <c r="F43" s="46">
        <v>1635</v>
      </c>
      <c r="G43" s="47">
        <v>1648</v>
      </c>
      <c r="H43" s="51">
        <f t="shared" si="2"/>
        <v>-13</v>
      </c>
      <c r="I43" s="49">
        <f t="shared" si="4"/>
        <v>3051</v>
      </c>
      <c r="J43" s="50">
        <v>3036</v>
      </c>
      <c r="K43" s="49">
        <v>1574</v>
      </c>
      <c r="L43" s="49">
        <v>1477</v>
      </c>
      <c r="M43" s="51">
        <v>15</v>
      </c>
      <c r="N43" s="49">
        <f t="shared" si="6"/>
        <v>11470</v>
      </c>
      <c r="O43" s="52">
        <v>0.26600000000000001</v>
      </c>
    </row>
    <row r="44" spans="1:15" x14ac:dyDescent="0.15">
      <c r="A44" s="3"/>
      <c r="B44" s="32"/>
      <c r="C44" s="45" t="s">
        <v>39</v>
      </c>
      <c r="D44" s="45" t="s">
        <v>24</v>
      </c>
      <c r="E44" s="16"/>
      <c r="F44" s="46">
        <v>1123</v>
      </c>
      <c r="G44" s="47">
        <v>1118</v>
      </c>
      <c r="H44" s="51">
        <f t="shared" si="2"/>
        <v>5</v>
      </c>
      <c r="I44" s="49">
        <f t="shared" si="4"/>
        <v>2003</v>
      </c>
      <c r="J44" s="50">
        <v>1991</v>
      </c>
      <c r="K44" s="49">
        <v>1029</v>
      </c>
      <c r="L44" s="49">
        <v>974</v>
      </c>
      <c r="M44" s="51">
        <v>12</v>
      </c>
      <c r="N44" s="49">
        <f t="shared" si="6"/>
        <v>8942</v>
      </c>
      <c r="O44" s="52">
        <v>0.224</v>
      </c>
    </row>
    <row r="45" spans="1:15" x14ac:dyDescent="0.15">
      <c r="A45" s="3"/>
      <c r="B45" s="32"/>
      <c r="C45" s="16"/>
      <c r="D45" s="16"/>
      <c r="E45" s="16"/>
      <c r="F45" s="46"/>
      <c r="G45" s="39"/>
      <c r="H45" s="48"/>
      <c r="I45" s="49"/>
      <c r="J45" s="41"/>
      <c r="K45" s="49"/>
      <c r="L45" s="49"/>
      <c r="M45" s="42"/>
      <c r="N45" s="49"/>
      <c r="O45" s="44"/>
    </row>
    <row r="46" spans="1:15" x14ac:dyDescent="0.15">
      <c r="A46" s="3"/>
      <c r="B46" s="32"/>
      <c r="C46" s="45" t="s">
        <v>40</v>
      </c>
      <c r="D46" s="45" t="s">
        <v>41</v>
      </c>
      <c r="E46" s="16"/>
      <c r="F46" s="46">
        <v>991</v>
      </c>
      <c r="G46" s="47">
        <v>983</v>
      </c>
      <c r="H46" s="51">
        <f t="shared" si="2"/>
        <v>8</v>
      </c>
      <c r="I46" s="49">
        <f t="shared" si="4"/>
        <v>1731</v>
      </c>
      <c r="J46" s="50">
        <v>1739</v>
      </c>
      <c r="K46" s="49">
        <v>830</v>
      </c>
      <c r="L46" s="49">
        <v>901</v>
      </c>
      <c r="M46" s="51">
        <f t="shared" ref="M46:M55" si="7">I46-J46</f>
        <v>-8</v>
      </c>
      <c r="N46" s="49">
        <f t="shared" ref="N46:N55" si="8">ROUND(I46/O46,0)</f>
        <v>14425</v>
      </c>
      <c r="O46" s="52">
        <v>0.12</v>
      </c>
    </row>
    <row r="47" spans="1:15" ht="13.5" customHeight="1" x14ac:dyDescent="0.15">
      <c r="A47" s="3"/>
      <c r="B47" s="32"/>
      <c r="C47" s="172" t="s">
        <v>42</v>
      </c>
      <c r="D47" s="172"/>
      <c r="E47" s="45"/>
      <c r="F47" s="46">
        <v>81</v>
      </c>
      <c r="G47" s="47">
        <v>84</v>
      </c>
      <c r="H47" s="51">
        <f t="shared" si="2"/>
        <v>-3</v>
      </c>
      <c r="I47" s="49">
        <f t="shared" si="4"/>
        <v>112</v>
      </c>
      <c r="J47" s="50">
        <v>116</v>
      </c>
      <c r="K47" s="49">
        <v>58</v>
      </c>
      <c r="L47" s="49">
        <v>54</v>
      </c>
      <c r="M47" s="51">
        <f t="shared" si="7"/>
        <v>-4</v>
      </c>
      <c r="N47" s="49">
        <f t="shared" si="8"/>
        <v>2667</v>
      </c>
      <c r="O47" s="52">
        <v>4.2000000000000003E-2</v>
      </c>
    </row>
    <row r="48" spans="1:15" ht="13.5" customHeight="1" x14ac:dyDescent="0.15">
      <c r="A48" s="3"/>
      <c r="B48" s="32"/>
      <c r="C48" s="172" t="s">
        <v>43</v>
      </c>
      <c r="D48" s="172"/>
      <c r="E48" s="45"/>
      <c r="F48" s="46">
        <v>533</v>
      </c>
      <c r="G48" s="47">
        <v>533</v>
      </c>
      <c r="H48" s="51">
        <f t="shared" si="2"/>
        <v>0</v>
      </c>
      <c r="I48" s="49">
        <f t="shared" si="4"/>
        <v>1060</v>
      </c>
      <c r="J48" s="50">
        <v>1049</v>
      </c>
      <c r="K48" s="49">
        <v>499</v>
      </c>
      <c r="L48" s="49">
        <v>561</v>
      </c>
      <c r="M48" s="51">
        <f t="shared" si="7"/>
        <v>11</v>
      </c>
      <c r="N48" s="49">
        <f t="shared" si="8"/>
        <v>5922</v>
      </c>
      <c r="O48" s="52">
        <v>0.17899999999999999</v>
      </c>
    </row>
    <row r="49" spans="1:15" ht="13.5" customHeight="1" x14ac:dyDescent="0.15">
      <c r="A49" s="3"/>
      <c r="B49" s="32"/>
      <c r="C49" s="172" t="s">
        <v>44</v>
      </c>
      <c r="D49" s="172"/>
      <c r="E49" s="45"/>
      <c r="F49" s="46">
        <v>312</v>
      </c>
      <c r="G49" s="47">
        <v>294</v>
      </c>
      <c r="H49" s="51">
        <f t="shared" si="2"/>
        <v>18</v>
      </c>
      <c r="I49" s="49">
        <f t="shared" si="4"/>
        <v>427</v>
      </c>
      <c r="J49" s="50">
        <v>418</v>
      </c>
      <c r="K49" s="49">
        <v>213</v>
      </c>
      <c r="L49" s="49">
        <v>214</v>
      </c>
      <c r="M49" s="51">
        <f t="shared" si="7"/>
        <v>9</v>
      </c>
      <c r="N49" s="49">
        <f t="shared" si="8"/>
        <v>12939</v>
      </c>
      <c r="O49" s="52">
        <v>3.3000000000000002E-2</v>
      </c>
    </row>
    <row r="50" spans="1:15" ht="13.5" customHeight="1" x14ac:dyDescent="0.15">
      <c r="A50" s="3"/>
      <c r="B50" s="32"/>
      <c r="C50" s="172" t="s">
        <v>45</v>
      </c>
      <c r="D50" s="172"/>
      <c r="E50" s="45"/>
      <c r="F50" s="46">
        <v>268</v>
      </c>
      <c r="G50" s="47">
        <v>256</v>
      </c>
      <c r="H50" s="51">
        <f t="shared" si="2"/>
        <v>12</v>
      </c>
      <c r="I50" s="49">
        <f t="shared" si="4"/>
        <v>337</v>
      </c>
      <c r="J50" s="50">
        <v>317</v>
      </c>
      <c r="K50" s="49">
        <v>177</v>
      </c>
      <c r="L50" s="49">
        <v>160</v>
      </c>
      <c r="M50" s="51">
        <f t="shared" si="7"/>
        <v>20</v>
      </c>
      <c r="N50" s="49">
        <f t="shared" si="8"/>
        <v>8425</v>
      </c>
      <c r="O50" s="52">
        <v>0.04</v>
      </c>
    </row>
    <row r="51" spans="1:15" ht="13.5" customHeight="1" x14ac:dyDescent="0.15">
      <c r="A51" s="3"/>
      <c r="B51" s="32"/>
      <c r="C51" s="172" t="s">
        <v>46</v>
      </c>
      <c r="D51" s="172"/>
      <c r="E51" s="45"/>
      <c r="F51" s="46">
        <v>718</v>
      </c>
      <c r="G51" s="47">
        <v>696</v>
      </c>
      <c r="H51" s="51">
        <f t="shared" si="2"/>
        <v>22</v>
      </c>
      <c r="I51" s="49">
        <f t="shared" si="4"/>
        <v>1052</v>
      </c>
      <c r="J51" s="50">
        <v>1020</v>
      </c>
      <c r="K51" s="49">
        <v>522</v>
      </c>
      <c r="L51" s="49">
        <v>530</v>
      </c>
      <c r="M51" s="51">
        <f t="shared" si="7"/>
        <v>32</v>
      </c>
      <c r="N51" s="49">
        <f t="shared" si="8"/>
        <v>29222</v>
      </c>
      <c r="O51" s="52">
        <v>3.5999999999999997E-2</v>
      </c>
    </row>
    <row r="52" spans="1:15" ht="13.5" customHeight="1" x14ac:dyDescent="0.15">
      <c r="A52" s="3"/>
      <c r="B52" s="32"/>
      <c r="C52" s="172" t="s">
        <v>47</v>
      </c>
      <c r="D52" s="172"/>
      <c r="E52" s="45"/>
      <c r="F52" s="46">
        <v>1026</v>
      </c>
      <c r="G52" s="47">
        <v>1011</v>
      </c>
      <c r="H52" s="51">
        <f t="shared" si="2"/>
        <v>15</v>
      </c>
      <c r="I52" s="49">
        <f t="shared" si="4"/>
        <v>1682</v>
      </c>
      <c r="J52" s="50">
        <v>1683</v>
      </c>
      <c r="K52" s="49">
        <v>906</v>
      </c>
      <c r="L52" s="49">
        <v>776</v>
      </c>
      <c r="M52" s="51">
        <f t="shared" si="7"/>
        <v>-1</v>
      </c>
      <c r="N52" s="49">
        <f t="shared" si="8"/>
        <v>15720</v>
      </c>
      <c r="O52" s="52">
        <v>0.107</v>
      </c>
    </row>
    <row r="53" spans="1:15" ht="13.5" customHeight="1" x14ac:dyDescent="0.15">
      <c r="A53" s="3"/>
      <c r="B53" s="32"/>
      <c r="C53" s="172" t="s">
        <v>48</v>
      </c>
      <c r="D53" s="172"/>
      <c r="E53" s="45"/>
      <c r="F53" s="46">
        <v>1389</v>
      </c>
      <c r="G53" s="47">
        <v>1368</v>
      </c>
      <c r="H53" s="51">
        <f t="shared" si="2"/>
        <v>21</v>
      </c>
      <c r="I53" s="49">
        <f t="shared" si="4"/>
        <v>2540</v>
      </c>
      <c r="J53" s="50">
        <v>2525</v>
      </c>
      <c r="K53" s="49">
        <v>1317</v>
      </c>
      <c r="L53" s="49">
        <v>1223</v>
      </c>
      <c r="M53" s="51">
        <f t="shared" si="7"/>
        <v>15</v>
      </c>
      <c r="N53" s="49">
        <f t="shared" si="8"/>
        <v>11925</v>
      </c>
      <c r="O53" s="52">
        <v>0.21299999999999999</v>
      </c>
    </row>
    <row r="54" spans="1:15" ht="13.5" customHeight="1" x14ac:dyDescent="0.15">
      <c r="A54" s="3"/>
      <c r="B54" s="32"/>
      <c r="C54" s="172" t="s">
        <v>49</v>
      </c>
      <c r="D54" s="172"/>
      <c r="E54" s="45"/>
      <c r="F54" s="46">
        <v>1492</v>
      </c>
      <c r="G54" s="47">
        <v>1470</v>
      </c>
      <c r="H54" s="51">
        <f t="shared" si="2"/>
        <v>22</v>
      </c>
      <c r="I54" s="49">
        <f t="shared" si="4"/>
        <v>2790</v>
      </c>
      <c r="J54" s="50">
        <v>2792</v>
      </c>
      <c r="K54" s="49">
        <v>1437</v>
      </c>
      <c r="L54" s="49">
        <v>1353</v>
      </c>
      <c r="M54" s="51">
        <f t="shared" si="7"/>
        <v>-2</v>
      </c>
      <c r="N54" s="49">
        <f t="shared" si="8"/>
        <v>10000</v>
      </c>
      <c r="O54" s="52">
        <v>0.27900000000000003</v>
      </c>
    </row>
    <row r="55" spans="1:15" ht="13.5" customHeight="1" x14ac:dyDescent="0.15">
      <c r="A55" s="3"/>
      <c r="B55" s="32"/>
      <c r="C55" s="172" t="s">
        <v>50</v>
      </c>
      <c r="D55" s="172"/>
      <c r="E55" s="45"/>
      <c r="F55" s="46">
        <v>437</v>
      </c>
      <c r="G55" s="47">
        <v>445</v>
      </c>
      <c r="H55" s="51">
        <f t="shared" si="2"/>
        <v>-8</v>
      </c>
      <c r="I55" s="49">
        <f t="shared" si="4"/>
        <v>653</v>
      </c>
      <c r="J55" s="50">
        <v>672</v>
      </c>
      <c r="K55" s="49">
        <v>326</v>
      </c>
      <c r="L55" s="49">
        <v>327</v>
      </c>
      <c r="M55" s="51">
        <f t="shared" si="7"/>
        <v>-19</v>
      </c>
      <c r="N55" s="49">
        <f t="shared" si="8"/>
        <v>14841</v>
      </c>
      <c r="O55" s="52">
        <v>4.3999999999999997E-2</v>
      </c>
    </row>
    <row r="56" spans="1:15" x14ac:dyDescent="0.15">
      <c r="A56" s="3"/>
      <c r="B56" s="32"/>
      <c r="C56" s="16"/>
      <c r="D56" s="16"/>
      <c r="E56" s="16"/>
      <c r="F56" s="46"/>
      <c r="G56" s="39"/>
      <c r="H56" s="48"/>
      <c r="I56" s="49"/>
      <c r="J56" s="41"/>
      <c r="K56" s="49"/>
      <c r="L56" s="49"/>
      <c r="M56" s="42"/>
      <c r="N56" s="49"/>
      <c r="O56" s="44"/>
    </row>
    <row r="57" spans="1:15" ht="13.5" customHeight="1" x14ac:dyDescent="0.15">
      <c r="A57" s="3"/>
      <c r="B57" s="32"/>
      <c r="C57" s="172" t="s">
        <v>51</v>
      </c>
      <c r="D57" s="172"/>
      <c r="E57" s="45"/>
      <c r="F57" s="46">
        <v>391</v>
      </c>
      <c r="G57" s="47">
        <v>369</v>
      </c>
      <c r="H57" s="51">
        <f t="shared" si="2"/>
        <v>22</v>
      </c>
      <c r="I57" s="49">
        <f t="shared" si="4"/>
        <v>571</v>
      </c>
      <c r="J57" s="50">
        <v>542</v>
      </c>
      <c r="K57" s="49">
        <v>302</v>
      </c>
      <c r="L57" s="49">
        <v>269</v>
      </c>
      <c r="M57" s="51">
        <f t="shared" ref="M57:M66" si="9">I57-J57</f>
        <v>29</v>
      </c>
      <c r="N57" s="49">
        <f t="shared" ref="N57:N66" si="10">ROUND(I57/O57,0)</f>
        <v>14641</v>
      </c>
      <c r="O57" s="52">
        <v>3.9E-2</v>
      </c>
    </row>
    <row r="58" spans="1:15" ht="13.5" customHeight="1" x14ac:dyDescent="0.15">
      <c r="A58" s="3"/>
      <c r="B58" s="32"/>
      <c r="C58" s="172" t="s">
        <v>52</v>
      </c>
      <c r="D58" s="172"/>
      <c r="E58" s="45"/>
      <c r="F58" s="46">
        <v>923</v>
      </c>
      <c r="G58" s="47">
        <v>941</v>
      </c>
      <c r="H58" s="51">
        <f t="shared" si="2"/>
        <v>-18</v>
      </c>
      <c r="I58" s="49">
        <f t="shared" si="4"/>
        <v>1709</v>
      </c>
      <c r="J58" s="50">
        <v>1747</v>
      </c>
      <c r="K58" s="49">
        <v>871</v>
      </c>
      <c r="L58" s="49">
        <v>838</v>
      </c>
      <c r="M58" s="51">
        <f t="shared" si="9"/>
        <v>-38</v>
      </c>
      <c r="N58" s="49">
        <f t="shared" si="10"/>
        <v>11026</v>
      </c>
      <c r="O58" s="52">
        <v>0.155</v>
      </c>
    </row>
    <row r="59" spans="1:15" x14ac:dyDescent="0.15">
      <c r="A59" s="3"/>
      <c r="B59" s="32"/>
      <c r="C59" s="45" t="s">
        <v>53</v>
      </c>
      <c r="D59" s="45" t="s">
        <v>22</v>
      </c>
      <c r="E59" s="16"/>
      <c r="F59" s="46">
        <v>1017</v>
      </c>
      <c r="G59" s="47">
        <v>999</v>
      </c>
      <c r="H59" s="51">
        <f t="shared" si="2"/>
        <v>18</v>
      </c>
      <c r="I59" s="49">
        <f t="shared" si="4"/>
        <v>2071</v>
      </c>
      <c r="J59" s="50">
        <v>2072</v>
      </c>
      <c r="K59" s="49">
        <v>1023</v>
      </c>
      <c r="L59" s="49">
        <v>1048</v>
      </c>
      <c r="M59" s="51">
        <f t="shared" si="9"/>
        <v>-1</v>
      </c>
      <c r="N59" s="49">
        <f t="shared" si="10"/>
        <v>11971</v>
      </c>
      <c r="O59" s="52">
        <v>0.17299999999999999</v>
      </c>
    </row>
    <row r="60" spans="1:15" x14ac:dyDescent="0.15">
      <c r="A60" s="3"/>
      <c r="B60" s="32"/>
      <c r="C60" s="45" t="s">
        <v>54</v>
      </c>
      <c r="D60" s="45" t="s">
        <v>23</v>
      </c>
      <c r="E60" s="16"/>
      <c r="F60" s="46">
        <v>1000</v>
      </c>
      <c r="G60" s="47">
        <v>981</v>
      </c>
      <c r="H60" s="51">
        <f t="shared" si="2"/>
        <v>19</v>
      </c>
      <c r="I60" s="49">
        <f t="shared" si="4"/>
        <v>2278</v>
      </c>
      <c r="J60" s="50">
        <v>2238</v>
      </c>
      <c r="K60" s="49">
        <v>1118</v>
      </c>
      <c r="L60" s="49">
        <v>1160</v>
      </c>
      <c r="M60" s="51">
        <f t="shared" si="9"/>
        <v>40</v>
      </c>
      <c r="N60" s="49">
        <f t="shared" si="10"/>
        <v>7325</v>
      </c>
      <c r="O60" s="52">
        <v>0.311</v>
      </c>
    </row>
    <row r="61" spans="1:15" x14ac:dyDescent="0.15">
      <c r="A61" s="3"/>
      <c r="B61" s="32"/>
      <c r="C61" s="45" t="s">
        <v>53</v>
      </c>
      <c r="D61" s="45" t="s">
        <v>24</v>
      </c>
      <c r="E61" s="16"/>
      <c r="F61" s="46">
        <v>1264</v>
      </c>
      <c r="G61" s="47">
        <v>1270</v>
      </c>
      <c r="H61" s="51">
        <f t="shared" si="2"/>
        <v>-6</v>
      </c>
      <c r="I61" s="49">
        <f t="shared" si="4"/>
        <v>2760</v>
      </c>
      <c r="J61" s="50">
        <v>2766</v>
      </c>
      <c r="K61" s="49">
        <v>1364</v>
      </c>
      <c r="L61" s="49">
        <v>1396</v>
      </c>
      <c r="M61" s="51">
        <f t="shared" si="9"/>
        <v>-6</v>
      </c>
      <c r="N61" s="49">
        <f t="shared" si="10"/>
        <v>10494</v>
      </c>
      <c r="O61" s="52">
        <v>0.26300000000000001</v>
      </c>
    </row>
    <row r="62" spans="1:15" x14ac:dyDescent="0.15">
      <c r="A62" s="3"/>
      <c r="B62" s="32"/>
      <c r="C62" s="45" t="s">
        <v>53</v>
      </c>
      <c r="D62" s="45" t="s">
        <v>25</v>
      </c>
      <c r="E62" s="16"/>
      <c r="F62" s="46">
        <v>1392</v>
      </c>
      <c r="G62" s="47">
        <v>1425</v>
      </c>
      <c r="H62" s="51">
        <f t="shared" si="2"/>
        <v>-33</v>
      </c>
      <c r="I62" s="49">
        <f t="shared" si="4"/>
        <v>2666</v>
      </c>
      <c r="J62" s="50">
        <v>2726</v>
      </c>
      <c r="K62" s="49">
        <v>1294</v>
      </c>
      <c r="L62" s="49">
        <v>1372</v>
      </c>
      <c r="M62" s="51">
        <f t="shared" si="9"/>
        <v>-60</v>
      </c>
      <c r="N62" s="49">
        <f t="shared" si="10"/>
        <v>11017</v>
      </c>
      <c r="O62" s="52">
        <v>0.24199999999999999</v>
      </c>
    </row>
    <row r="63" spans="1:15" ht="13.5" customHeight="1" x14ac:dyDescent="0.15">
      <c r="A63" s="3"/>
      <c r="B63" s="32"/>
      <c r="C63" s="172" t="s">
        <v>55</v>
      </c>
      <c r="D63" s="172"/>
      <c r="E63" s="45"/>
      <c r="F63" s="46">
        <v>2145</v>
      </c>
      <c r="G63" s="47">
        <v>2193</v>
      </c>
      <c r="H63" s="51">
        <f t="shared" si="2"/>
        <v>-48</v>
      </c>
      <c r="I63" s="49">
        <f t="shared" si="4"/>
        <v>3970</v>
      </c>
      <c r="J63" s="50">
        <v>4044</v>
      </c>
      <c r="K63" s="49">
        <v>1969</v>
      </c>
      <c r="L63" s="49">
        <v>2001</v>
      </c>
      <c r="M63" s="51">
        <f t="shared" si="9"/>
        <v>-74</v>
      </c>
      <c r="N63" s="49">
        <f t="shared" si="10"/>
        <v>7102</v>
      </c>
      <c r="O63" s="52">
        <v>0.55900000000000005</v>
      </c>
    </row>
    <row r="64" spans="1:15" x14ac:dyDescent="0.15">
      <c r="A64" s="3"/>
      <c r="B64" s="32"/>
      <c r="C64" s="45" t="s">
        <v>56</v>
      </c>
      <c r="D64" s="45" t="s">
        <v>22</v>
      </c>
      <c r="E64" s="16"/>
      <c r="F64" s="46">
        <v>1596</v>
      </c>
      <c r="G64" s="47">
        <v>1631</v>
      </c>
      <c r="H64" s="51">
        <f t="shared" si="2"/>
        <v>-35</v>
      </c>
      <c r="I64" s="49">
        <f t="shared" si="4"/>
        <v>2966</v>
      </c>
      <c r="J64" s="50">
        <v>3009</v>
      </c>
      <c r="K64" s="49">
        <v>1543</v>
      </c>
      <c r="L64" s="49">
        <v>1423</v>
      </c>
      <c r="M64" s="51">
        <f t="shared" si="9"/>
        <v>-43</v>
      </c>
      <c r="N64" s="49">
        <f t="shared" si="10"/>
        <v>8474</v>
      </c>
      <c r="O64" s="52">
        <v>0.35</v>
      </c>
    </row>
    <row r="65" spans="1:17" x14ac:dyDescent="0.15">
      <c r="A65" s="3"/>
      <c r="B65" s="32"/>
      <c r="C65" s="45" t="s">
        <v>56</v>
      </c>
      <c r="D65" s="45" t="s">
        <v>23</v>
      </c>
      <c r="E65" s="16"/>
      <c r="F65" s="46">
        <v>902</v>
      </c>
      <c r="G65" s="47">
        <v>880</v>
      </c>
      <c r="H65" s="51">
        <f t="shared" si="2"/>
        <v>22</v>
      </c>
      <c r="I65" s="49">
        <f t="shared" si="4"/>
        <v>1969</v>
      </c>
      <c r="J65" s="50">
        <v>1955</v>
      </c>
      <c r="K65" s="49">
        <v>1008</v>
      </c>
      <c r="L65" s="49">
        <v>961</v>
      </c>
      <c r="M65" s="51">
        <f t="shared" si="9"/>
        <v>14</v>
      </c>
      <c r="N65" s="49">
        <f t="shared" si="10"/>
        <v>6077</v>
      </c>
      <c r="O65" s="52">
        <v>0.32400000000000001</v>
      </c>
    </row>
    <row r="66" spans="1:17" x14ac:dyDescent="0.15">
      <c r="A66" s="3"/>
      <c r="B66" s="32"/>
      <c r="C66" s="45" t="s">
        <v>57</v>
      </c>
      <c r="D66" s="45" t="s">
        <v>24</v>
      </c>
      <c r="E66" s="16"/>
      <c r="F66" s="46">
        <v>449</v>
      </c>
      <c r="G66" s="47">
        <v>454</v>
      </c>
      <c r="H66" s="51">
        <f t="shared" si="2"/>
        <v>-5</v>
      </c>
      <c r="I66" s="49">
        <f t="shared" si="4"/>
        <v>1001</v>
      </c>
      <c r="J66" s="50">
        <v>1022</v>
      </c>
      <c r="K66" s="49">
        <v>501</v>
      </c>
      <c r="L66" s="49">
        <v>500</v>
      </c>
      <c r="M66" s="51">
        <f t="shared" si="9"/>
        <v>-21</v>
      </c>
      <c r="N66" s="49">
        <f t="shared" si="10"/>
        <v>4529</v>
      </c>
      <c r="O66" s="52">
        <v>0.221</v>
      </c>
    </row>
    <row r="67" spans="1:17" x14ac:dyDescent="0.15">
      <c r="A67" s="3"/>
      <c r="B67" s="32"/>
      <c r="C67" s="45"/>
      <c r="D67" s="16"/>
      <c r="E67" s="16"/>
      <c r="F67" s="46"/>
      <c r="G67" s="39"/>
      <c r="H67" s="48"/>
      <c r="I67" s="49"/>
      <c r="J67" s="41"/>
      <c r="K67" s="49"/>
      <c r="L67" s="49"/>
      <c r="M67" s="42"/>
      <c r="N67" s="49"/>
      <c r="O67" s="44"/>
    </row>
    <row r="68" spans="1:17" x14ac:dyDescent="0.15">
      <c r="A68" s="3"/>
      <c r="B68" s="32"/>
      <c r="C68" s="45" t="s">
        <v>58</v>
      </c>
      <c r="D68" s="45" t="s">
        <v>28</v>
      </c>
      <c r="E68" s="16"/>
      <c r="F68" s="46">
        <v>745</v>
      </c>
      <c r="G68" s="54">
        <v>737</v>
      </c>
      <c r="H68" s="51">
        <f t="shared" si="2"/>
        <v>8</v>
      </c>
      <c r="I68" s="49">
        <f t="shared" si="4"/>
        <v>1372</v>
      </c>
      <c r="J68" s="55">
        <v>1379</v>
      </c>
      <c r="K68" s="49">
        <v>707</v>
      </c>
      <c r="L68" s="49">
        <v>665</v>
      </c>
      <c r="M68" s="51">
        <f>I68-J68</f>
        <v>-7</v>
      </c>
      <c r="N68" s="49">
        <f t="shared" ref="N68" si="11">ROUND(I68/O68,0)</f>
        <v>6411</v>
      </c>
      <c r="O68" s="52">
        <v>0.214</v>
      </c>
    </row>
    <row r="69" spans="1:17" s="61" customFormat="1" ht="13.5" customHeight="1" x14ac:dyDescent="0.15">
      <c r="A69" s="3"/>
      <c r="B69" s="32"/>
      <c r="C69" s="32"/>
      <c r="D69" s="32"/>
      <c r="E69" s="32"/>
      <c r="F69" s="56"/>
      <c r="G69" s="57"/>
      <c r="H69" s="58"/>
      <c r="I69" s="57"/>
      <c r="J69" s="57"/>
      <c r="K69" s="57"/>
      <c r="L69" s="57"/>
      <c r="M69" s="59"/>
      <c r="N69" s="57"/>
      <c r="O69" s="60"/>
    </row>
    <row r="70" spans="1:17" s="62" customFormat="1" ht="13.5" customHeight="1" x14ac:dyDescent="0.15">
      <c r="A70" s="173" t="s">
        <v>59</v>
      </c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</row>
    <row r="71" spans="1:17" s="62" customFormat="1" ht="13.5" customHeight="1" x14ac:dyDescent="0.15">
      <c r="A71" s="63" t="s">
        <v>60</v>
      </c>
      <c r="B71" s="64"/>
      <c r="C71" s="64"/>
      <c r="D71" s="64"/>
      <c r="E71" s="64"/>
      <c r="F71" s="64"/>
      <c r="G71" s="64"/>
      <c r="H71" s="65"/>
      <c r="I71" s="64"/>
      <c r="J71" s="64"/>
      <c r="K71" s="61"/>
      <c r="L71" s="66"/>
      <c r="M71" s="67"/>
      <c r="N71" s="61"/>
      <c r="O71" s="61"/>
    </row>
    <row r="72" spans="1:17" ht="18" customHeight="1" x14ac:dyDescent="0.15">
      <c r="A72" s="63" t="s">
        <v>61</v>
      </c>
      <c r="B72" s="64"/>
      <c r="C72" s="64"/>
      <c r="D72" s="64"/>
      <c r="E72" s="64"/>
      <c r="F72" s="64"/>
      <c r="G72" s="64"/>
      <c r="H72" s="65"/>
      <c r="I72" s="64"/>
      <c r="J72" s="64"/>
      <c r="K72" s="61"/>
      <c r="L72" s="66"/>
      <c r="M72" s="67"/>
      <c r="N72" s="61"/>
      <c r="O72" s="61"/>
    </row>
    <row r="73" spans="1:17" ht="18" customHeight="1" x14ac:dyDescent="0.15">
      <c r="A73" s="63" t="s">
        <v>62</v>
      </c>
      <c r="B73" s="68"/>
      <c r="C73" s="68"/>
      <c r="D73" s="68"/>
      <c r="E73" s="68"/>
      <c r="F73" s="68"/>
      <c r="G73" s="68"/>
      <c r="H73" s="69"/>
      <c r="I73" s="68"/>
      <c r="J73" s="68"/>
      <c r="K73" s="62"/>
      <c r="L73" s="70"/>
      <c r="M73" s="71"/>
      <c r="N73" s="62"/>
      <c r="O73" s="62"/>
    </row>
    <row r="74" spans="1:17" ht="4.5" customHeight="1" thickBot="1" x14ac:dyDescent="0.2">
      <c r="A74" s="72"/>
      <c r="B74" s="72"/>
      <c r="C74" s="72"/>
      <c r="D74" s="72"/>
      <c r="E74" s="72"/>
    </row>
    <row r="75" spans="1:17" s="2" customFormat="1" ht="14.25" customHeight="1" x14ac:dyDescent="0.15">
      <c r="A75" s="75"/>
      <c r="B75" s="174" t="s">
        <v>2</v>
      </c>
      <c r="C75" s="174"/>
      <c r="D75" s="174"/>
      <c r="E75" s="76"/>
      <c r="F75" s="177" t="s">
        <v>3</v>
      </c>
      <c r="G75" s="179" t="s">
        <v>4</v>
      </c>
      <c r="H75" s="180" t="s">
        <v>5</v>
      </c>
      <c r="I75" s="177" t="s">
        <v>63</v>
      </c>
      <c r="J75" s="177"/>
      <c r="K75" s="183"/>
      <c r="L75" s="183"/>
      <c r="M75" s="183"/>
      <c r="N75" s="184" t="s">
        <v>64</v>
      </c>
      <c r="O75" s="187" t="s">
        <v>65</v>
      </c>
      <c r="P75" s="1"/>
      <c r="Q75" s="1"/>
    </row>
    <row r="76" spans="1:17" s="2" customFormat="1" ht="14.25" customHeight="1" x14ac:dyDescent="0.15">
      <c r="A76" s="77"/>
      <c r="B76" s="175"/>
      <c r="C76" s="175"/>
      <c r="D76" s="175"/>
      <c r="E76" s="78"/>
      <c r="F76" s="178"/>
      <c r="G76" s="178"/>
      <c r="H76" s="181"/>
      <c r="I76" s="178"/>
      <c r="J76" s="178"/>
      <c r="K76" s="178"/>
      <c r="L76" s="178"/>
      <c r="M76" s="178"/>
      <c r="N76" s="185"/>
      <c r="O76" s="188"/>
      <c r="P76" s="1"/>
      <c r="Q76" s="1"/>
    </row>
    <row r="77" spans="1:17" s="2" customFormat="1" ht="14.25" customHeight="1" x14ac:dyDescent="0.15">
      <c r="A77" s="77"/>
      <c r="B77" s="175"/>
      <c r="C77" s="175"/>
      <c r="D77" s="175"/>
      <c r="E77" s="78"/>
      <c r="F77" s="178"/>
      <c r="G77" s="178"/>
      <c r="H77" s="181"/>
      <c r="I77" s="189" t="s">
        <v>9</v>
      </c>
      <c r="J77" s="190" t="s">
        <v>10</v>
      </c>
      <c r="K77" s="189" t="s">
        <v>11</v>
      </c>
      <c r="L77" s="189" t="s">
        <v>12</v>
      </c>
      <c r="M77" s="189" t="s">
        <v>13</v>
      </c>
      <c r="N77" s="185"/>
      <c r="O77" s="188"/>
      <c r="P77" s="1"/>
      <c r="Q77" s="1"/>
    </row>
    <row r="78" spans="1:17" s="2" customFormat="1" ht="14.25" customHeight="1" x14ac:dyDescent="0.15">
      <c r="A78" s="79"/>
      <c r="B78" s="176"/>
      <c r="C78" s="176"/>
      <c r="D78" s="176"/>
      <c r="E78" s="80"/>
      <c r="F78" s="178"/>
      <c r="G78" s="178"/>
      <c r="H78" s="182"/>
      <c r="I78" s="178"/>
      <c r="J78" s="182"/>
      <c r="K78" s="178"/>
      <c r="L78" s="178"/>
      <c r="M78" s="178"/>
      <c r="N78" s="186"/>
      <c r="O78" s="188"/>
      <c r="P78" s="1"/>
      <c r="Q78" s="1"/>
    </row>
    <row r="79" spans="1:17" ht="6.95" customHeight="1" x14ac:dyDescent="0.15">
      <c r="A79" s="72"/>
      <c r="B79" s="81"/>
      <c r="C79" s="82"/>
      <c r="D79" s="82"/>
      <c r="E79" s="83"/>
      <c r="F79" s="84"/>
      <c r="G79" s="84"/>
      <c r="H79" s="85"/>
      <c r="I79" s="84"/>
      <c r="J79" s="84"/>
      <c r="K79" s="84"/>
      <c r="L79" s="84"/>
      <c r="M79" s="85"/>
      <c r="N79" s="84"/>
      <c r="O79" s="86"/>
    </row>
    <row r="80" spans="1:17" x14ac:dyDescent="0.15">
      <c r="A80" s="72"/>
      <c r="B80" s="87"/>
      <c r="C80" s="88" t="s">
        <v>58</v>
      </c>
      <c r="D80" s="88" t="s">
        <v>23</v>
      </c>
      <c r="E80" s="89"/>
      <c r="F80" s="90">
        <v>966</v>
      </c>
      <c r="G80" s="91">
        <v>943</v>
      </c>
      <c r="H80" s="92">
        <f>F80-G80</f>
        <v>23</v>
      </c>
      <c r="I80" s="93">
        <f t="shared" ref="I80:I89" si="12">+K80+L80</f>
        <v>1594</v>
      </c>
      <c r="J80" s="94">
        <v>1563</v>
      </c>
      <c r="K80" s="93">
        <v>847</v>
      </c>
      <c r="L80" s="93">
        <v>747</v>
      </c>
      <c r="M80" s="95">
        <f>I80-J80</f>
        <v>31</v>
      </c>
      <c r="N80" s="93">
        <f>I80/O80</f>
        <v>4772.4550898203588</v>
      </c>
      <c r="O80" s="96">
        <v>0.33400000000000002</v>
      </c>
    </row>
    <row r="81" spans="1:15" x14ac:dyDescent="0.15">
      <c r="A81" s="72"/>
      <c r="B81" s="87"/>
      <c r="C81" s="88" t="s">
        <v>58</v>
      </c>
      <c r="D81" s="88" t="s">
        <v>24</v>
      </c>
      <c r="E81" s="89"/>
      <c r="F81" s="90">
        <v>1509</v>
      </c>
      <c r="G81" s="91">
        <v>1499</v>
      </c>
      <c r="H81" s="92">
        <f>F81-G81</f>
        <v>10</v>
      </c>
      <c r="I81" s="93">
        <f t="shared" si="12"/>
        <v>2624</v>
      </c>
      <c r="J81" s="94">
        <v>2671</v>
      </c>
      <c r="K81" s="93">
        <v>1105</v>
      </c>
      <c r="L81" s="93">
        <v>1519</v>
      </c>
      <c r="M81" s="95">
        <f>I81-J81</f>
        <v>-47</v>
      </c>
      <c r="N81" s="93">
        <f>I81/O81</f>
        <v>10131.274131274131</v>
      </c>
      <c r="O81" s="96">
        <v>0.25900000000000001</v>
      </c>
    </row>
    <row r="82" spans="1:15" x14ac:dyDescent="0.15">
      <c r="A82" s="97"/>
      <c r="B82" s="98"/>
      <c r="C82" s="99" t="s">
        <v>66</v>
      </c>
      <c r="D82" s="99" t="s">
        <v>28</v>
      </c>
      <c r="E82" s="100"/>
      <c r="F82" s="90">
        <v>910</v>
      </c>
      <c r="G82" s="91">
        <v>931</v>
      </c>
      <c r="H82" s="92">
        <f t="shared" ref="H82:H97" si="13">F82-G82</f>
        <v>-21</v>
      </c>
      <c r="I82" s="93">
        <f t="shared" si="12"/>
        <v>1630</v>
      </c>
      <c r="J82" s="101">
        <v>1691</v>
      </c>
      <c r="K82" s="93">
        <v>822</v>
      </c>
      <c r="L82" s="93">
        <v>808</v>
      </c>
      <c r="M82" s="95">
        <f t="shared" ref="M82:M97" si="14">I82-J82</f>
        <v>-61</v>
      </c>
      <c r="N82" s="93">
        <f t="shared" ref="N82:N97" si="15">I82/O82</f>
        <v>7442.922374429224</v>
      </c>
      <c r="O82" s="96">
        <v>0.219</v>
      </c>
    </row>
    <row r="83" spans="1:15" x14ac:dyDescent="0.15">
      <c r="A83" s="97"/>
      <c r="B83" s="98"/>
      <c r="C83" s="99" t="s">
        <v>66</v>
      </c>
      <c r="D83" s="99" t="s">
        <v>23</v>
      </c>
      <c r="E83" s="100"/>
      <c r="F83" s="90">
        <v>792</v>
      </c>
      <c r="G83" s="91">
        <v>779</v>
      </c>
      <c r="H83" s="92">
        <f t="shared" si="13"/>
        <v>13</v>
      </c>
      <c r="I83" s="93">
        <f t="shared" si="12"/>
        <v>1434</v>
      </c>
      <c r="J83" s="101">
        <v>1419</v>
      </c>
      <c r="K83" s="93">
        <v>751</v>
      </c>
      <c r="L83" s="93">
        <v>683</v>
      </c>
      <c r="M83" s="95">
        <f t="shared" si="14"/>
        <v>15</v>
      </c>
      <c r="N83" s="93">
        <f t="shared" si="15"/>
        <v>6207.7922077922076</v>
      </c>
      <c r="O83" s="96">
        <v>0.23100000000000001</v>
      </c>
    </row>
    <row r="84" spans="1:15" x14ac:dyDescent="0.15">
      <c r="A84" s="97"/>
      <c r="B84" s="98"/>
      <c r="C84" s="99" t="s">
        <v>66</v>
      </c>
      <c r="D84" s="99" t="s">
        <v>24</v>
      </c>
      <c r="E84" s="100"/>
      <c r="F84" s="90">
        <v>767</v>
      </c>
      <c r="G84" s="91">
        <v>760</v>
      </c>
      <c r="H84" s="92">
        <f t="shared" si="13"/>
        <v>7</v>
      </c>
      <c r="I84" s="93">
        <f t="shared" si="12"/>
        <v>1439</v>
      </c>
      <c r="J84" s="101">
        <v>1447</v>
      </c>
      <c r="K84" s="93">
        <v>693</v>
      </c>
      <c r="L84" s="93">
        <v>746</v>
      </c>
      <c r="M84" s="95">
        <f t="shared" si="14"/>
        <v>-8</v>
      </c>
      <c r="N84" s="93">
        <f t="shared" si="15"/>
        <v>9722.9729729729734</v>
      </c>
      <c r="O84" s="96">
        <v>0.14799999999999999</v>
      </c>
    </row>
    <row r="85" spans="1:15" x14ac:dyDescent="0.15">
      <c r="A85" s="97"/>
      <c r="B85" s="98"/>
      <c r="C85" s="99" t="s">
        <v>66</v>
      </c>
      <c r="D85" s="99" t="s">
        <v>25</v>
      </c>
      <c r="E85" s="100"/>
      <c r="F85" s="90">
        <v>989</v>
      </c>
      <c r="G85" s="91">
        <v>973</v>
      </c>
      <c r="H85" s="92">
        <f t="shared" si="13"/>
        <v>16</v>
      </c>
      <c r="I85" s="93">
        <f t="shared" si="12"/>
        <v>2160</v>
      </c>
      <c r="J85" s="101">
        <v>2160</v>
      </c>
      <c r="K85" s="93">
        <v>1090</v>
      </c>
      <c r="L85" s="93">
        <v>1070</v>
      </c>
      <c r="M85" s="95">
        <f t="shared" si="14"/>
        <v>0</v>
      </c>
      <c r="N85" s="93">
        <f t="shared" si="15"/>
        <v>6260.8695652173919</v>
      </c>
      <c r="O85" s="96">
        <v>0.34499999999999997</v>
      </c>
    </row>
    <row r="86" spans="1:15" x14ac:dyDescent="0.15">
      <c r="A86" s="97"/>
      <c r="B86" s="98"/>
      <c r="C86" s="99" t="s">
        <v>66</v>
      </c>
      <c r="D86" s="99" t="s">
        <v>67</v>
      </c>
      <c r="E86" s="100"/>
      <c r="F86" s="90">
        <v>736</v>
      </c>
      <c r="G86" s="91">
        <v>703</v>
      </c>
      <c r="H86" s="92">
        <f t="shared" si="13"/>
        <v>33</v>
      </c>
      <c r="I86" s="93">
        <f t="shared" si="12"/>
        <v>1535</v>
      </c>
      <c r="J86" s="101">
        <v>1528</v>
      </c>
      <c r="K86" s="93">
        <v>798</v>
      </c>
      <c r="L86" s="93">
        <v>737</v>
      </c>
      <c r="M86" s="95">
        <f t="shared" si="14"/>
        <v>7</v>
      </c>
      <c r="N86" s="93">
        <f t="shared" si="15"/>
        <v>7106.4814814814818</v>
      </c>
      <c r="O86" s="96">
        <v>0.216</v>
      </c>
    </row>
    <row r="87" spans="1:15" x14ac:dyDescent="0.15">
      <c r="A87" s="97"/>
      <c r="B87" s="98"/>
      <c r="C87" s="99" t="s">
        <v>68</v>
      </c>
      <c r="D87" s="99" t="s">
        <v>28</v>
      </c>
      <c r="E87" s="100"/>
      <c r="F87" s="90">
        <v>1822</v>
      </c>
      <c r="G87" s="91">
        <v>1794</v>
      </c>
      <c r="H87" s="92">
        <f t="shared" si="13"/>
        <v>28</v>
      </c>
      <c r="I87" s="93">
        <f t="shared" si="12"/>
        <v>3582</v>
      </c>
      <c r="J87" s="101">
        <v>3545</v>
      </c>
      <c r="K87" s="93">
        <v>1758</v>
      </c>
      <c r="L87" s="93">
        <v>1824</v>
      </c>
      <c r="M87" s="95">
        <f t="shared" si="14"/>
        <v>37</v>
      </c>
      <c r="N87" s="93">
        <f t="shared" si="15"/>
        <v>7820.9606986899562</v>
      </c>
      <c r="O87" s="96">
        <v>0.45800000000000002</v>
      </c>
    </row>
    <row r="88" spans="1:15" x14ac:dyDescent="0.15">
      <c r="A88" s="97"/>
      <c r="B88" s="98"/>
      <c r="C88" s="99" t="s">
        <v>68</v>
      </c>
      <c r="D88" s="99" t="s">
        <v>23</v>
      </c>
      <c r="E88" s="100"/>
      <c r="F88" s="90">
        <v>638</v>
      </c>
      <c r="G88" s="91">
        <v>630</v>
      </c>
      <c r="H88" s="92">
        <f t="shared" si="13"/>
        <v>8</v>
      </c>
      <c r="I88" s="93">
        <f t="shared" si="12"/>
        <v>1443</v>
      </c>
      <c r="J88" s="101">
        <v>1423</v>
      </c>
      <c r="K88" s="93">
        <v>763</v>
      </c>
      <c r="L88" s="93">
        <v>680</v>
      </c>
      <c r="M88" s="95">
        <f t="shared" si="14"/>
        <v>20</v>
      </c>
      <c r="N88" s="93">
        <f t="shared" si="15"/>
        <v>7716.5775401069523</v>
      </c>
      <c r="O88" s="96">
        <v>0.187</v>
      </c>
    </row>
    <row r="89" spans="1:15" x14ac:dyDescent="0.15">
      <c r="A89" s="97"/>
      <c r="B89" s="98"/>
      <c r="C89" s="99" t="s">
        <v>68</v>
      </c>
      <c r="D89" s="99" t="s">
        <v>24</v>
      </c>
      <c r="E89" s="100"/>
      <c r="F89" s="90">
        <v>1270</v>
      </c>
      <c r="G89" s="91">
        <v>1261</v>
      </c>
      <c r="H89" s="92">
        <f t="shared" si="13"/>
        <v>9</v>
      </c>
      <c r="I89" s="93">
        <f t="shared" si="12"/>
        <v>2482</v>
      </c>
      <c r="J89" s="101">
        <v>2504</v>
      </c>
      <c r="K89" s="93">
        <v>1300</v>
      </c>
      <c r="L89" s="93">
        <v>1182</v>
      </c>
      <c r="M89" s="95">
        <f t="shared" si="14"/>
        <v>-22</v>
      </c>
      <c r="N89" s="93">
        <f t="shared" si="15"/>
        <v>8245.8471760797347</v>
      </c>
      <c r="O89" s="96">
        <v>0.30099999999999999</v>
      </c>
    </row>
    <row r="90" spans="1:15" x14ac:dyDescent="0.15">
      <c r="A90" s="97"/>
      <c r="B90" s="98"/>
      <c r="C90" s="99"/>
      <c r="D90" s="98"/>
      <c r="E90" s="98"/>
      <c r="F90" s="90"/>
      <c r="G90" s="102"/>
      <c r="H90" s="92"/>
      <c r="I90" s="93"/>
      <c r="J90" s="101"/>
      <c r="K90" s="93"/>
      <c r="L90" s="93"/>
      <c r="M90" s="95"/>
      <c r="N90" s="93"/>
      <c r="O90" s="96"/>
    </row>
    <row r="91" spans="1:15" x14ac:dyDescent="0.15">
      <c r="A91" s="97"/>
      <c r="B91" s="98"/>
      <c r="C91" s="99" t="s">
        <v>68</v>
      </c>
      <c r="D91" s="99" t="s">
        <v>25</v>
      </c>
      <c r="E91" s="100"/>
      <c r="F91" s="90">
        <v>660</v>
      </c>
      <c r="G91" s="91">
        <v>650</v>
      </c>
      <c r="H91" s="92">
        <f>F91-G91</f>
        <v>10</v>
      </c>
      <c r="I91" s="93">
        <f t="shared" ref="I91:I97" si="16">+K91+L91</f>
        <v>1291</v>
      </c>
      <c r="J91" s="101">
        <v>1291</v>
      </c>
      <c r="K91" s="93">
        <v>651</v>
      </c>
      <c r="L91" s="93">
        <v>640</v>
      </c>
      <c r="M91" s="95">
        <f>I91-J91</f>
        <v>0</v>
      </c>
      <c r="N91" s="93">
        <f>I91/O91</f>
        <v>6089.6226415094343</v>
      </c>
      <c r="O91" s="96">
        <v>0.21199999999999999</v>
      </c>
    </row>
    <row r="92" spans="1:15" x14ac:dyDescent="0.15">
      <c r="A92" s="97"/>
      <c r="B92" s="98"/>
      <c r="C92" s="99" t="s">
        <v>68</v>
      </c>
      <c r="D92" s="99" t="s">
        <v>67</v>
      </c>
      <c r="E92" s="100"/>
      <c r="F92" s="90">
        <v>1101</v>
      </c>
      <c r="G92" s="91">
        <v>1116</v>
      </c>
      <c r="H92" s="92">
        <f>F92-G92</f>
        <v>-15</v>
      </c>
      <c r="I92" s="93">
        <f t="shared" si="16"/>
        <v>2144</v>
      </c>
      <c r="J92" s="101">
        <v>2187</v>
      </c>
      <c r="K92" s="93">
        <v>1102</v>
      </c>
      <c r="L92" s="93">
        <v>1042</v>
      </c>
      <c r="M92" s="95">
        <f>I92-J92</f>
        <v>-43</v>
      </c>
      <c r="N92" s="93">
        <f>I92/O92</f>
        <v>8786.8852459016398</v>
      </c>
      <c r="O92" s="96">
        <v>0.24399999999999999</v>
      </c>
    </row>
    <row r="93" spans="1:15" x14ac:dyDescent="0.15">
      <c r="A93" s="97"/>
      <c r="B93" s="98"/>
      <c r="C93" s="99" t="s">
        <v>68</v>
      </c>
      <c r="D93" s="99" t="s">
        <v>69</v>
      </c>
      <c r="E93" s="100"/>
      <c r="F93" s="90">
        <v>1679</v>
      </c>
      <c r="G93" s="91">
        <v>1714</v>
      </c>
      <c r="H93" s="92">
        <f t="shared" si="13"/>
        <v>-35</v>
      </c>
      <c r="I93" s="93">
        <f t="shared" si="16"/>
        <v>3338</v>
      </c>
      <c r="J93" s="101">
        <v>3372</v>
      </c>
      <c r="K93" s="93">
        <v>1775</v>
      </c>
      <c r="L93" s="93">
        <v>1563</v>
      </c>
      <c r="M93" s="95">
        <f t="shared" si="14"/>
        <v>-34</v>
      </c>
      <c r="N93" s="93">
        <f t="shared" si="15"/>
        <v>11836.879432624115</v>
      </c>
      <c r="O93" s="96">
        <v>0.28199999999999997</v>
      </c>
    </row>
    <row r="94" spans="1:15" x14ac:dyDescent="0.15">
      <c r="A94" s="97"/>
      <c r="B94" s="98"/>
      <c r="C94" s="99" t="s">
        <v>68</v>
      </c>
      <c r="D94" s="99" t="s">
        <v>70</v>
      </c>
      <c r="E94" s="100"/>
      <c r="F94" s="90">
        <v>991</v>
      </c>
      <c r="G94" s="91">
        <v>970</v>
      </c>
      <c r="H94" s="92">
        <f t="shared" si="13"/>
        <v>21</v>
      </c>
      <c r="I94" s="93">
        <f t="shared" si="16"/>
        <v>1948</v>
      </c>
      <c r="J94" s="101">
        <v>1912</v>
      </c>
      <c r="K94" s="93">
        <v>993</v>
      </c>
      <c r="L94" s="93">
        <v>955</v>
      </c>
      <c r="M94" s="95">
        <f t="shared" si="14"/>
        <v>36</v>
      </c>
      <c r="N94" s="93">
        <f t="shared" si="15"/>
        <v>7268.6567164179096</v>
      </c>
      <c r="O94" s="96">
        <v>0.26800000000000002</v>
      </c>
    </row>
    <row r="95" spans="1:15" ht="13.5" customHeight="1" x14ac:dyDescent="0.15">
      <c r="A95" s="97"/>
      <c r="B95" s="98"/>
      <c r="C95" s="192" t="s">
        <v>71</v>
      </c>
      <c r="D95" s="192"/>
      <c r="E95" s="99"/>
      <c r="F95" s="90">
        <v>693</v>
      </c>
      <c r="G95" s="91">
        <v>683</v>
      </c>
      <c r="H95" s="92">
        <f t="shared" si="13"/>
        <v>10</v>
      </c>
      <c r="I95" s="93">
        <f t="shared" si="16"/>
        <v>1449</v>
      </c>
      <c r="J95" s="101">
        <v>1449</v>
      </c>
      <c r="K95" s="93">
        <v>683</v>
      </c>
      <c r="L95" s="93">
        <v>766</v>
      </c>
      <c r="M95" s="95">
        <f t="shared" si="14"/>
        <v>0</v>
      </c>
      <c r="N95" s="93">
        <f t="shared" si="15"/>
        <v>9409.0909090909099</v>
      </c>
      <c r="O95" s="96">
        <v>0.154</v>
      </c>
    </row>
    <row r="96" spans="1:15" ht="13.5" customHeight="1" x14ac:dyDescent="0.15">
      <c r="A96" s="97"/>
      <c r="B96" s="98"/>
      <c r="C96" s="192" t="s">
        <v>72</v>
      </c>
      <c r="D96" s="192"/>
      <c r="E96" s="99"/>
      <c r="F96" s="90">
        <v>2213</v>
      </c>
      <c r="G96" s="91">
        <v>2233</v>
      </c>
      <c r="H96" s="92">
        <f t="shared" si="13"/>
        <v>-20</v>
      </c>
      <c r="I96" s="93">
        <f t="shared" si="16"/>
        <v>4485</v>
      </c>
      <c r="J96" s="101">
        <v>4527</v>
      </c>
      <c r="K96" s="93">
        <v>2338</v>
      </c>
      <c r="L96" s="93">
        <v>2147</v>
      </c>
      <c r="M96" s="95">
        <f t="shared" si="14"/>
        <v>-42</v>
      </c>
      <c r="N96" s="93">
        <f t="shared" si="15"/>
        <v>6674.1071428571422</v>
      </c>
      <c r="O96" s="96">
        <v>0.67200000000000004</v>
      </c>
    </row>
    <row r="97" spans="1:17" ht="13.5" customHeight="1" x14ac:dyDescent="0.15">
      <c r="A97" s="97"/>
      <c r="B97" s="98"/>
      <c r="C97" s="192" t="s">
        <v>73</v>
      </c>
      <c r="D97" s="192"/>
      <c r="E97" s="99"/>
      <c r="F97" s="90">
        <v>598</v>
      </c>
      <c r="G97" s="91">
        <v>612</v>
      </c>
      <c r="H97" s="92">
        <f t="shared" si="13"/>
        <v>-14</v>
      </c>
      <c r="I97" s="93">
        <f t="shared" si="16"/>
        <v>1260</v>
      </c>
      <c r="J97" s="101">
        <v>1281</v>
      </c>
      <c r="K97" s="93">
        <v>607</v>
      </c>
      <c r="L97" s="93">
        <v>653</v>
      </c>
      <c r="M97" s="95">
        <f t="shared" si="14"/>
        <v>-21</v>
      </c>
      <c r="N97" s="93">
        <f t="shared" si="15"/>
        <v>8689.6551724137935</v>
      </c>
      <c r="O97" s="96">
        <v>0.14499999999999999</v>
      </c>
    </row>
    <row r="98" spans="1:17" x14ac:dyDescent="0.15">
      <c r="A98" s="97"/>
      <c r="B98" s="98"/>
      <c r="C98" s="100"/>
      <c r="D98" s="100"/>
      <c r="E98" s="100"/>
      <c r="F98" s="103"/>
      <c r="G98" s="104"/>
      <c r="H98" s="92"/>
      <c r="I98" s="105"/>
      <c r="J98" s="105"/>
      <c r="K98" s="104"/>
      <c r="L98" s="104"/>
      <c r="M98" s="92"/>
      <c r="N98" s="105"/>
      <c r="O98" s="106"/>
    </row>
    <row r="99" spans="1:17" s="31" customFormat="1" ht="13.5" customHeight="1" x14ac:dyDescent="0.15">
      <c r="A99" s="107"/>
      <c r="B99" s="191" t="s">
        <v>74</v>
      </c>
      <c r="C99" s="191"/>
      <c r="D99" s="191"/>
      <c r="E99" s="108"/>
      <c r="F99" s="109">
        <f>SUM(F101:F107)</f>
        <v>10280</v>
      </c>
      <c r="G99" s="110">
        <v>10170</v>
      </c>
      <c r="H99" s="111">
        <f>F99-G99</f>
        <v>110</v>
      </c>
      <c r="I99" s="112">
        <f>K99+L99</f>
        <v>21059</v>
      </c>
      <c r="J99" s="112">
        <v>21056</v>
      </c>
      <c r="K99" s="112">
        <f>SUM(K101:K107)</f>
        <v>10549</v>
      </c>
      <c r="L99" s="112">
        <f>SUM(L101:L107)</f>
        <v>10510</v>
      </c>
      <c r="M99" s="111">
        <f>I99-J99</f>
        <v>3</v>
      </c>
      <c r="N99" s="112">
        <f>I99/O99</f>
        <v>799.53680853487231</v>
      </c>
      <c r="O99" s="113">
        <v>26.338999999999999</v>
      </c>
      <c r="P99" s="114"/>
      <c r="Q99" s="30"/>
    </row>
    <row r="100" spans="1:17" x14ac:dyDescent="0.15">
      <c r="A100" s="97"/>
      <c r="B100" s="98"/>
      <c r="C100" s="100"/>
      <c r="D100" s="100"/>
      <c r="E100" s="100"/>
      <c r="F100" s="103"/>
      <c r="G100" s="104"/>
      <c r="H100" s="92"/>
      <c r="I100" s="105"/>
      <c r="J100" s="105"/>
      <c r="K100" s="104"/>
      <c r="L100" s="104"/>
      <c r="M100" s="92"/>
      <c r="N100" s="105"/>
      <c r="O100" s="106"/>
    </row>
    <row r="101" spans="1:17" ht="13.5" customHeight="1" x14ac:dyDescent="0.15">
      <c r="A101" s="97"/>
      <c r="B101" s="98"/>
      <c r="C101" s="192" t="s">
        <v>75</v>
      </c>
      <c r="D101" s="192"/>
      <c r="E101" s="99"/>
      <c r="F101" s="90">
        <v>5694</v>
      </c>
      <c r="G101" s="91">
        <v>5595</v>
      </c>
      <c r="H101" s="92">
        <f t="shared" ref="H101:H107" si="17">F101-G101</f>
        <v>99</v>
      </c>
      <c r="I101" s="93">
        <f t="shared" ref="I101:I107" si="18">+K101+L101</f>
        <v>12089</v>
      </c>
      <c r="J101" s="101">
        <v>12023</v>
      </c>
      <c r="K101" s="93">
        <v>6081</v>
      </c>
      <c r="L101" s="93">
        <v>6008</v>
      </c>
      <c r="M101" s="95">
        <f t="shared" ref="M101:M107" si="19">I101-J101</f>
        <v>66</v>
      </c>
      <c r="N101" s="93">
        <f t="shared" ref="N101:N107" si="20">I101/O101</f>
        <v>9200.1522070015217</v>
      </c>
      <c r="O101" s="96">
        <v>1.3140000000000001</v>
      </c>
    </row>
    <row r="102" spans="1:17" ht="13.5" customHeight="1" x14ac:dyDescent="0.15">
      <c r="A102" s="97"/>
      <c r="B102" s="98"/>
      <c r="C102" s="192" t="s">
        <v>76</v>
      </c>
      <c r="D102" s="192"/>
      <c r="E102" s="99"/>
      <c r="F102" s="90">
        <v>1699</v>
      </c>
      <c r="G102" s="91">
        <v>1705</v>
      </c>
      <c r="H102" s="92">
        <f t="shared" si="17"/>
        <v>-6</v>
      </c>
      <c r="I102" s="93">
        <f t="shared" si="18"/>
        <v>3310</v>
      </c>
      <c r="J102" s="101">
        <v>3351</v>
      </c>
      <c r="K102" s="93">
        <v>1612</v>
      </c>
      <c r="L102" s="93">
        <v>1698</v>
      </c>
      <c r="M102" s="95">
        <f t="shared" si="19"/>
        <v>-41</v>
      </c>
      <c r="N102" s="93">
        <f t="shared" si="20"/>
        <v>2297.0159611380986</v>
      </c>
      <c r="O102" s="96">
        <v>1.4410000000000001</v>
      </c>
    </row>
    <row r="103" spans="1:17" ht="13.5" customHeight="1" x14ac:dyDescent="0.15">
      <c r="A103" s="97"/>
      <c r="B103" s="98"/>
      <c r="C103" s="192" t="s">
        <v>77</v>
      </c>
      <c r="D103" s="192"/>
      <c r="E103" s="99"/>
      <c r="F103" s="90">
        <v>1461</v>
      </c>
      <c r="G103" s="91">
        <v>1448</v>
      </c>
      <c r="H103" s="92">
        <f t="shared" si="17"/>
        <v>13</v>
      </c>
      <c r="I103" s="93">
        <f t="shared" si="18"/>
        <v>2834</v>
      </c>
      <c r="J103" s="101">
        <v>2823</v>
      </c>
      <c r="K103" s="93">
        <v>1468</v>
      </c>
      <c r="L103" s="93">
        <v>1366</v>
      </c>
      <c r="M103" s="95">
        <f t="shared" si="19"/>
        <v>11</v>
      </c>
      <c r="N103" s="93">
        <f t="shared" si="20"/>
        <v>612.49189539658528</v>
      </c>
      <c r="O103" s="96">
        <v>4.6269999999999998</v>
      </c>
    </row>
    <row r="104" spans="1:17" ht="13.5" customHeight="1" x14ac:dyDescent="0.15">
      <c r="A104" s="97"/>
      <c r="B104" s="98"/>
      <c r="C104" s="192" t="s">
        <v>78</v>
      </c>
      <c r="D104" s="192"/>
      <c r="E104" s="99"/>
      <c r="F104" s="90">
        <v>135</v>
      </c>
      <c r="G104" s="91">
        <v>132</v>
      </c>
      <c r="H104" s="92">
        <f t="shared" si="17"/>
        <v>3</v>
      </c>
      <c r="I104" s="93">
        <f t="shared" si="18"/>
        <v>263</v>
      </c>
      <c r="J104" s="101">
        <v>267</v>
      </c>
      <c r="K104" s="93">
        <v>126</v>
      </c>
      <c r="L104" s="93">
        <v>137</v>
      </c>
      <c r="M104" s="95">
        <f t="shared" si="19"/>
        <v>-4</v>
      </c>
      <c r="N104" s="93">
        <f t="shared" si="20"/>
        <v>30.499826046619507</v>
      </c>
      <c r="O104" s="96">
        <v>8.6229999999999993</v>
      </c>
    </row>
    <row r="105" spans="1:17" ht="13.5" customHeight="1" x14ac:dyDescent="0.15">
      <c r="A105" s="97"/>
      <c r="B105" s="98"/>
      <c r="C105" s="192" t="s">
        <v>79</v>
      </c>
      <c r="D105" s="192"/>
      <c r="E105" s="99"/>
      <c r="F105" s="90">
        <v>314</v>
      </c>
      <c r="G105" s="91">
        <v>314</v>
      </c>
      <c r="H105" s="92">
        <f t="shared" si="17"/>
        <v>0</v>
      </c>
      <c r="I105" s="93">
        <f t="shared" si="18"/>
        <v>707</v>
      </c>
      <c r="J105" s="101">
        <v>722</v>
      </c>
      <c r="K105" s="93">
        <v>341</v>
      </c>
      <c r="L105" s="93">
        <v>366</v>
      </c>
      <c r="M105" s="95">
        <f t="shared" si="19"/>
        <v>-15</v>
      </c>
      <c r="N105" s="93">
        <f t="shared" si="20"/>
        <v>3366.666666666667</v>
      </c>
      <c r="O105" s="96">
        <v>0.21</v>
      </c>
    </row>
    <row r="106" spans="1:17" ht="13.5" customHeight="1" x14ac:dyDescent="0.15">
      <c r="A106" s="97"/>
      <c r="B106" s="98"/>
      <c r="C106" s="192" t="s">
        <v>80</v>
      </c>
      <c r="D106" s="192"/>
      <c r="E106" s="99"/>
      <c r="F106" s="90">
        <v>636</v>
      </c>
      <c r="G106" s="91">
        <v>639</v>
      </c>
      <c r="H106" s="92">
        <f t="shared" si="17"/>
        <v>-3</v>
      </c>
      <c r="I106" s="93">
        <f t="shared" si="18"/>
        <v>1127</v>
      </c>
      <c r="J106" s="101">
        <v>1140</v>
      </c>
      <c r="K106" s="93">
        <v>541</v>
      </c>
      <c r="L106" s="93">
        <v>586</v>
      </c>
      <c r="M106" s="95">
        <f t="shared" si="19"/>
        <v>-13</v>
      </c>
      <c r="N106" s="93">
        <f t="shared" si="20"/>
        <v>121.8773656320969</v>
      </c>
      <c r="O106" s="96">
        <v>9.2469999999999999</v>
      </c>
    </row>
    <row r="107" spans="1:17" ht="13.5" customHeight="1" x14ac:dyDescent="0.15">
      <c r="A107" s="97"/>
      <c r="B107" s="98"/>
      <c r="C107" s="192" t="s">
        <v>81</v>
      </c>
      <c r="D107" s="192"/>
      <c r="E107" s="99"/>
      <c r="F107" s="90">
        <v>341</v>
      </c>
      <c r="G107" s="91">
        <v>337</v>
      </c>
      <c r="H107" s="92">
        <f t="shared" si="17"/>
        <v>4</v>
      </c>
      <c r="I107" s="93">
        <f t="shared" si="18"/>
        <v>729</v>
      </c>
      <c r="J107" s="101">
        <v>730</v>
      </c>
      <c r="K107" s="93">
        <v>380</v>
      </c>
      <c r="L107" s="93">
        <v>349</v>
      </c>
      <c r="M107" s="95">
        <f t="shared" si="19"/>
        <v>-1</v>
      </c>
      <c r="N107" s="93">
        <f t="shared" si="20"/>
        <v>831.24287343215508</v>
      </c>
      <c r="O107" s="96">
        <v>0.877</v>
      </c>
    </row>
    <row r="108" spans="1:17" x14ac:dyDescent="0.15">
      <c r="A108" s="97"/>
      <c r="B108" s="98"/>
      <c r="C108" s="100"/>
      <c r="D108" s="100"/>
      <c r="E108" s="100"/>
      <c r="F108" s="103"/>
      <c r="G108" s="104"/>
      <c r="H108" s="92"/>
      <c r="I108" s="105"/>
      <c r="J108" s="105"/>
      <c r="K108" s="104"/>
      <c r="L108" s="104"/>
      <c r="M108" s="92"/>
      <c r="N108" s="105"/>
      <c r="O108" s="106"/>
    </row>
    <row r="109" spans="1:17" s="31" customFormat="1" ht="13.5" customHeight="1" x14ac:dyDescent="0.15">
      <c r="A109" s="107"/>
      <c r="B109" s="191" t="s">
        <v>82</v>
      </c>
      <c r="C109" s="191"/>
      <c r="D109" s="191"/>
      <c r="E109" s="108"/>
      <c r="F109" s="109">
        <f>SUM(F111:F125)</f>
        <v>16132</v>
      </c>
      <c r="G109" s="110">
        <v>15796</v>
      </c>
      <c r="H109" s="111">
        <f>F109-G109</f>
        <v>336</v>
      </c>
      <c r="I109" s="112">
        <f>K109+L109</f>
        <v>36111</v>
      </c>
      <c r="J109" s="112">
        <v>35949</v>
      </c>
      <c r="K109" s="112">
        <f>SUM(K111:K125)</f>
        <v>18186</v>
      </c>
      <c r="L109" s="112">
        <f>SUM(L111:L125)</f>
        <v>17925</v>
      </c>
      <c r="M109" s="111">
        <f>I109-J109</f>
        <v>162</v>
      </c>
      <c r="N109" s="112">
        <f>I109/O109</f>
        <v>4620.1381780962129</v>
      </c>
      <c r="O109" s="113">
        <v>7.8159999999999998</v>
      </c>
      <c r="P109" s="114"/>
      <c r="Q109" s="30"/>
    </row>
    <row r="110" spans="1:17" x14ac:dyDescent="0.15">
      <c r="A110" s="97"/>
      <c r="B110" s="98"/>
      <c r="C110" s="100"/>
      <c r="D110" s="100"/>
      <c r="E110" s="100"/>
      <c r="F110" s="103"/>
      <c r="G110" s="104"/>
      <c r="H110" s="92"/>
      <c r="I110" s="105"/>
      <c r="J110" s="105"/>
      <c r="K110" s="104"/>
      <c r="L110" s="104"/>
      <c r="M110" s="92"/>
      <c r="N110" s="105"/>
      <c r="O110" s="106"/>
    </row>
    <row r="111" spans="1:17" ht="13.5" customHeight="1" x14ac:dyDescent="0.15">
      <c r="A111" s="97"/>
      <c r="B111" s="98"/>
      <c r="C111" s="192" t="s">
        <v>83</v>
      </c>
      <c r="D111" s="192"/>
      <c r="E111" s="99"/>
      <c r="F111" s="90">
        <v>1244</v>
      </c>
      <c r="G111" s="91">
        <v>1216</v>
      </c>
      <c r="H111" s="92">
        <f t="shared" ref="H111:H125" si="21">F111-G111</f>
        <v>28</v>
      </c>
      <c r="I111" s="93">
        <f t="shared" ref="I111:I120" si="22">+K111+L111</f>
        <v>2844</v>
      </c>
      <c r="J111" s="101">
        <v>2806</v>
      </c>
      <c r="K111" s="93">
        <v>1511</v>
      </c>
      <c r="L111" s="93">
        <v>1333</v>
      </c>
      <c r="M111" s="95">
        <f t="shared" ref="M111:M125" si="23">I111-J111</f>
        <v>38</v>
      </c>
      <c r="N111" s="93">
        <f t="shared" ref="N111:N125" si="24">I111/O111</f>
        <v>2458.0812445980987</v>
      </c>
      <c r="O111" s="96">
        <v>1.157</v>
      </c>
    </row>
    <row r="112" spans="1:17" x14ac:dyDescent="0.15">
      <c r="A112" s="97"/>
      <c r="B112" s="98"/>
      <c r="C112" s="99" t="s">
        <v>84</v>
      </c>
      <c r="D112" s="99" t="s">
        <v>85</v>
      </c>
      <c r="E112" s="100"/>
      <c r="F112" s="90">
        <v>1439</v>
      </c>
      <c r="G112" s="91">
        <v>1342</v>
      </c>
      <c r="H112" s="92">
        <f t="shared" si="21"/>
        <v>97</v>
      </c>
      <c r="I112" s="93">
        <f t="shared" si="22"/>
        <v>2645</v>
      </c>
      <c r="J112" s="101">
        <v>2547</v>
      </c>
      <c r="K112" s="93">
        <v>1406</v>
      </c>
      <c r="L112" s="93">
        <v>1239</v>
      </c>
      <c r="M112" s="95">
        <f t="shared" si="23"/>
        <v>98</v>
      </c>
      <c r="N112" s="93">
        <f t="shared" si="24"/>
        <v>8265.625</v>
      </c>
      <c r="O112" s="96">
        <v>0.32</v>
      </c>
    </row>
    <row r="113" spans="1:17" x14ac:dyDescent="0.15">
      <c r="A113" s="97"/>
      <c r="B113" s="98"/>
      <c r="C113" s="99" t="s">
        <v>84</v>
      </c>
      <c r="D113" s="99" t="s">
        <v>24</v>
      </c>
      <c r="E113" s="100"/>
      <c r="F113" s="90">
        <v>1329</v>
      </c>
      <c r="G113" s="91">
        <v>1327</v>
      </c>
      <c r="H113" s="92">
        <f t="shared" si="21"/>
        <v>2</v>
      </c>
      <c r="I113" s="93">
        <f t="shared" si="22"/>
        <v>3389</v>
      </c>
      <c r="J113" s="101">
        <v>3441</v>
      </c>
      <c r="K113" s="93">
        <v>1603</v>
      </c>
      <c r="L113" s="93">
        <v>1786</v>
      </c>
      <c r="M113" s="95">
        <f t="shared" si="23"/>
        <v>-52</v>
      </c>
      <c r="N113" s="93">
        <f t="shared" si="24"/>
        <v>15062.222222222223</v>
      </c>
      <c r="O113" s="96">
        <v>0.22500000000000001</v>
      </c>
    </row>
    <row r="114" spans="1:17" ht="13.5" customHeight="1" x14ac:dyDescent="0.15">
      <c r="A114" s="97"/>
      <c r="B114" s="98"/>
      <c r="C114" s="192" t="s">
        <v>86</v>
      </c>
      <c r="D114" s="192"/>
      <c r="E114" s="99"/>
      <c r="F114" s="90">
        <v>1210</v>
      </c>
      <c r="G114" s="91">
        <v>1190</v>
      </c>
      <c r="H114" s="92">
        <f t="shared" si="21"/>
        <v>20</v>
      </c>
      <c r="I114" s="93">
        <f t="shared" si="22"/>
        <v>2637</v>
      </c>
      <c r="J114" s="101">
        <v>2663</v>
      </c>
      <c r="K114" s="93">
        <v>1355</v>
      </c>
      <c r="L114" s="93">
        <v>1282</v>
      </c>
      <c r="M114" s="95">
        <f t="shared" si="23"/>
        <v>-26</v>
      </c>
      <c r="N114" s="93">
        <f t="shared" si="24"/>
        <v>2626.4940239043826</v>
      </c>
      <c r="O114" s="96">
        <v>1.004</v>
      </c>
    </row>
    <row r="115" spans="1:17" x14ac:dyDescent="0.15">
      <c r="A115" s="97"/>
      <c r="B115" s="98"/>
      <c r="C115" s="99" t="s">
        <v>87</v>
      </c>
      <c r="D115" s="99" t="s">
        <v>85</v>
      </c>
      <c r="E115" s="100"/>
      <c r="F115" s="90">
        <v>942</v>
      </c>
      <c r="G115" s="91">
        <v>902</v>
      </c>
      <c r="H115" s="92">
        <f t="shared" si="21"/>
        <v>40</v>
      </c>
      <c r="I115" s="93">
        <f t="shared" si="22"/>
        <v>2399</v>
      </c>
      <c r="J115" s="101">
        <v>2330</v>
      </c>
      <c r="K115" s="93">
        <v>1178</v>
      </c>
      <c r="L115" s="93">
        <v>1221</v>
      </c>
      <c r="M115" s="95">
        <f t="shared" si="23"/>
        <v>69</v>
      </c>
      <c r="N115" s="93">
        <f t="shared" si="24"/>
        <v>5780.7228915662654</v>
      </c>
      <c r="O115" s="96">
        <v>0.41499999999999998</v>
      </c>
    </row>
    <row r="116" spans="1:17" x14ac:dyDescent="0.15">
      <c r="A116" s="97"/>
      <c r="B116" s="98"/>
      <c r="C116" s="99" t="s">
        <v>87</v>
      </c>
      <c r="D116" s="99" t="s">
        <v>24</v>
      </c>
      <c r="E116" s="100"/>
      <c r="F116" s="90">
        <v>2450</v>
      </c>
      <c r="G116" s="91">
        <v>2433</v>
      </c>
      <c r="H116" s="92">
        <f t="shared" si="21"/>
        <v>17</v>
      </c>
      <c r="I116" s="93">
        <f t="shared" si="22"/>
        <v>5992</v>
      </c>
      <c r="J116" s="101">
        <v>6059</v>
      </c>
      <c r="K116" s="93">
        <v>2774</v>
      </c>
      <c r="L116" s="93">
        <v>3218</v>
      </c>
      <c r="M116" s="95">
        <f t="shared" si="23"/>
        <v>-67</v>
      </c>
      <c r="N116" s="93">
        <f t="shared" si="24"/>
        <v>14650.36674816626</v>
      </c>
      <c r="O116" s="96">
        <v>0.40899999999999997</v>
      </c>
    </row>
    <row r="117" spans="1:17" ht="13.5" customHeight="1" x14ac:dyDescent="0.15">
      <c r="A117" s="97"/>
      <c r="B117" s="98"/>
      <c r="C117" s="192" t="s">
        <v>88</v>
      </c>
      <c r="D117" s="192"/>
      <c r="E117" s="99"/>
      <c r="F117" s="90">
        <v>340</v>
      </c>
      <c r="G117" s="91">
        <v>344</v>
      </c>
      <c r="H117" s="92">
        <f t="shared" si="21"/>
        <v>-4</v>
      </c>
      <c r="I117" s="93">
        <f t="shared" si="22"/>
        <v>850</v>
      </c>
      <c r="J117" s="101">
        <v>859</v>
      </c>
      <c r="K117" s="93">
        <v>437</v>
      </c>
      <c r="L117" s="93">
        <v>413</v>
      </c>
      <c r="M117" s="95">
        <f t="shared" si="23"/>
        <v>-9</v>
      </c>
      <c r="N117" s="93">
        <f t="shared" si="24"/>
        <v>1025.3317249698432</v>
      </c>
      <c r="O117" s="96">
        <v>0.82899999999999996</v>
      </c>
    </row>
    <row r="118" spans="1:17" ht="13.5" customHeight="1" x14ac:dyDescent="0.15">
      <c r="A118" s="97"/>
      <c r="B118" s="98"/>
      <c r="C118" s="192" t="s">
        <v>89</v>
      </c>
      <c r="D118" s="192"/>
      <c r="E118" s="99"/>
      <c r="F118" s="90">
        <v>1798</v>
      </c>
      <c r="G118" s="91">
        <v>1783</v>
      </c>
      <c r="H118" s="92">
        <f t="shared" si="21"/>
        <v>15</v>
      </c>
      <c r="I118" s="93">
        <f t="shared" si="22"/>
        <v>4003</v>
      </c>
      <c r="J118" s="101">
        <v>3999</v>
      </c>
      <c r="K118" s="93">
        <v>2110</v>
      </c>
      <c r="L118" s="93">
        <v>1893</v>
      </c>
      <c r="M118" s="95">
        <f t="shared" si="23"/>
        <v>4</v>
      </c>
      <c r="N118" s="93">
        <f t="shared" si="24"/>
        <v>8740.1746724890818</v>
      </c>
      <c r="O118" s="96">
        <v>0.45800000000000002</v>
      </c>
    </row>
    <row r="119" spans="1:17" x14ac:dyDescent="0.15">
      <c r="A119" s="97"/>
      <c r="B119" s="98"/>
      <c r="C119" s="99" t="s">
        <v>90</v>
      </c>
      <c r="D119" s="99" t="s">
        <v>28</v>
      </c>
      <c r="E119" s="100"/>
      <c r="F119" s="90">
        <v>369</v>
      </c>
      <c r="G119" s="91">
        <v>365</v>
      </c>
      <c r="H119" s="92">
        <f t="shared" si="21"/>
        <v>4</v>
      </c>
      <c r="I119" s="93">
        <f t="shared" si="22"/>
        <v>795</v>
      </c>
      <c r="J119" s="101">
        <v>802</v>
      </c>
      <c r="K119" s="93">
        <v>386</v>
      </c>
      <c r="L119" s="93">
        <v>409</v>
      </c>
      <c r="M119" s="95">
        <f t="shared" si="23"/>
        <v>-7</v>
      </c>
      <c r="N119" s="93">
        <f t="shared" si="24"/>
        <v>6794.8717948717949</v>
      </c>
      <c r="O119" s="96">
        <v>0.11700000000000001</v>
      </c>
    </row>
    <row r="120" spans="1:17" x14ac:dyDescent="0.15">
      <c r="A120" s="97"/>
      <c r="B120" s="98"/>
      <c r="C120" s="99" t="s">
        <v>90</v>
      </c>
      <c r="D120" s="99" t="s">
        <v>85</v>
      </c>
      <c r="E120" s="100"/>
      <c r="F120" s="90">
        <v>635</v>
      </c>
      <c r="G120" s="91">
        <v>631</v>
      </c>
      <c r="H120" s="92">
        <f t="shared" si="21"/>
        <v>4</v>
      </c>
      <c r="I120" s="93">
        <f t="shared" si="22"/>
        <v>1389</v>
      </c>
      <c r="J120" s="101">
        <v>1422</v>
      </c>
      <c r="K120" s="93">
        <v>665</v>
      </c>
      <c r="L120" s="93">
        <v>724</v>
      </c>
      <c r="M120" s="95">
        <f t="shared" si="23"/>
        <v>-33</v>
      </c>
      <c r="N120" s="93">
        <f t="shared" si="24"/>
        <v>8317.3652694610773</v>
      </c>
      <c r="O120" s="96">
        <v>0.16700000000000001</v>
      </c>
    </row>
    <row r="121" spans="1:17" x14ac:dyDescent="0.15">
      <c r="A121" s="97"/>
      <c r="B121" s="98"/>
      <c r="C121" s="99"/>
      <c r="D121" s="100"/>
      <c r="E121" s="100"/>
      <c r="F121" s="90"/>
      <c r="G121" s="104"/>
      <c r="H121" s="92"/>
      <c r="I121" s="105"/>
      <c r="J121" s="105"/>
      <c r="K121" s="93"/>
      <c r="L121" s="93"/>
      <c r="M121" s="95"/>
      <c r="N121" s="105"/>
      <c r="O121" s="106"/>
    </row>
    <row r="122" spans="1:17" x14ac:dyDescent="0.15">
      <c r="A122" s="97"/>
      <c r="B122" s="98"/>
      <c r="C122" s="99" t="s">
        <v>90</v>
      </c>
      <c r="D122" s="99" t="s">
        <v>91</v>
      </c>
      <c r="E122" s="100"/>
      <c r="F122" s="90">
        <v>426</v>
      </c>
      <c r="G122" s="91">
        <v>420</v>
      </c>
      <c r="H122" s="92">
        <f t="shared" si="21"/>
        <v>6</v>
      </c>
      <c r="I122" s="93">
        <f t="shared" ref="I122:I125" si="25">+K122+L122</f>
        <v>922</v>
      </c>
      <c r="J122" s="101">
        <v>927</v>
      </c>
      <c r="K122" s="93">
        <v>432</v>
      </c>
      <c r="L122" s="93">
        <v>490</v>
      </c>
      <c r="M122" s="95">
        <f t="shared" si="23"/>
        <v>-5</v>
      </c>
      <c r="N122" s="93">
        <f t="shared" si="24"/>
        <v>7147.2868217054265</v>
      </c>
      <c r="O122" s="96">
        <v>0.129</v>
      </c>
    </row>
    <row r="123" spans="1:17" x14ac:dyDescent="0.15">
      <c r="A123" s="97"/>
      <c r="B123" s="98"/>
      <c r="C123" s="192" t="s">
        <v>92</v>
      </c>
      <c r="D123" s="192"/>
      <c r="E123" s="99"/>
      <c r="F123" s="90">
        <v>1411</v>
      </c>
      <c r="G123" s="91">
        <v>1403</v>
      </c>
      <c r="H123" s="92">
        <f t="shared" si="21"/>
        <v>8</v>
      </c>
      <c r="I123" s="93">
        <f t="shared" si="25"/>
        <v>3980</v>
      </c>
      <c r="J123" s="101">
        <v>3910</v>
      </c>
      <c r="K123" s="93">
        <v>2005</v>
      </c>
      <c r="L123" s="93">
        <v>1975</v>
      </c>
      <c r="M123" s="95">
        <f t="shared" si="23"/>
        <v>70</v>
      </c>
      <c r="N123" s="93">
        <f t="shared" si="24"/>
        <v>2027.5089149261335</v>
      </c>
      <c r="O123" s="96">
        <v>1.9630000000000001</v>
      </c>
    </row>
    <row r="124" spans="1:17" x14ac:dyDescent="0.15">
      <c r="A124" s="97"/>
      <c r="B124" s="98"/>
      <c r="C124" s="99" t="s">
        <v>92</v>
      </c>
      <c r="D124" s="99" t="s">
        <v>85</v>
      </c>
      <c r="E124" s="100"/>
      <c r="F124" s="90">
        <v>741</v>
      </c>
      <c r="G124" s="91">
        <v>711</v>
      </c>
      <c r="H124" s="92">
        <f t="shared" si="21"/>
        <v>30</v>
      </c>
      <c r="I124" s="93">
        <f t="shared" si="25"/>
        <v>1198</v>
      </c>
      <c r="J124" s="101">
        <v>1181</v>
      </c>
      <c r="K124" s="93">
        <v>694</v>
      </c>
      <c r="L124" s="93">
        <v>504</v>
      </c>
      <c r="M124" s="95">
        <f t="shared" si="23"/>
        <v>17</v>
      </c>
      <c r="N124" s="93">
        <f t="shared" si="24"/>
        <v>5520.7373271889401</v>
      </c>
      <c r="O124" s="96">
        <v>0.217</v>
      </c>
    </row>
    <row r="125" spans="1:17" x14ac:dyDescent="0.15">
      <c r="A125" s="97"/>
      <c r="B125" s="98"/>
      <c r="C125" s="99" t="s">
        <v>92</v>
      </c>
      <c r="D125" s="99" t="s">
        <v>91</v>
      </c>
      <c r="E125" s="100"/>
      <c r="F125" s="90">
        <v>1798</v>
      </c>
      <c r="G125" s="91">
        <v>1729</v>
      </c>
      <c r="H125" s="92">
        <f t="shared" si="21"/>
        <v>69</v>
      </c>
      <c r="I125" s="93">
        <f t="shared" si="25"/>
        <v>3068</v>
      </c>
      <c r="J125" s="101">
        <v>3003</v>
      </c>
      <c r="K125" s="93">
        <v>1630</v>
      </c>
      <c r="L125" s="93">
        <v>1438</v>
      </c>
      <c r="M125" s="95">
        <f t="shared" si="23"/>
        <v>65</v>
      </c>
      <c r="N125" s="93">
        <f t="shared" si="24"/>
        <v>7556.6502463054185</v>
      </c>
      <c r="O125" s="96">
        <v>0.40600000000000003</v>
      </c>
    </row>
    <row r="126" spans="1:17" x14ac:dyDescent="0.15">
      <c r="A126" s="97"/>
      <c r="B126" s="98"/>
      <c r="C126" s="100"/>
      <c r="D126" s="100"/>
      <c r="E126" s="100"/>
      <c r="F126" s="103"/>
      <c r="G126" s="104"/>
      <c r="H126" s="92"/>
      <c r="I126" s="105"/>
      <c r="J126" s="105"/>
      <c r="K126" s="104"/>
      <c r="L126" s="104"/>
      <c r="M126" s="92"/>
      <c r="N126" s="105"/>
      <c r="O126" s="106"/>
    </row>
    <row r="127" spans="1:17" s="31" customFormat="1" ht="13.5" customHeight="1" x14ac:dyDescent="0.15">
      <c r="A127" s="107"/>
      <c r="B127" s="191" t="s">
        <v>93</v>
      </c>
      <c r="C127" s="191"/>
      <c r="D127" s="191"/>
      <c r="E127" s="108"/>
      <c r="F127" s="109">
        <f>SUM(F129:F132)</f>
        <v>9759</v>
      </c>
      <c r="G127" s="110">
        <v>9498</v>
      </c>
      <c r="H127" s="111">
        <f>F127-G127</f>
        <v>261</v>
      </c>
      <c r="I127" s="112">
        <f>K127+L127</f>
        <v>19946</v>
      </c>
      <c r="J127" s="112">
        <v>19659</v>
      </c>
      <c r="K127" s="112">
        <f>SUM(K129:K132)</f>
        <v>10110</v>
      </c>
      <c r="L127" s="112">
        <f>SUM(L129:L132)</f>
        <v>9836</v>
      </c>
      <c r="M127" s="111">
        <f>I127-J127</f>
        <v>287</v>
      </c>
      <c r="N127" s="112">
        <f>I127/O127</f>
        <v>4881.5467449828684</v>
      </c>
      <c r="O127" s="113">
        <v>4.0860000000000003</v>
      </c>
      <c r="P127" s="114"/>
      <c r="Q127" s="30"/>
    </row>
    <row r="128" spans="1:17" x14ac:dyDescent="0.15">
      <c r="A128" s="97"/>
      <c r="B128" s="98"/>
      <c r="C128" s="100"/>
      <c r="D128" s="100"/>
      <c r="E128" s="100"/>
      <c r="F128" s="103"/>
      <c r="G128" s="104"/>
      <c r="H128" s="92"/>
      <c r="I128" s="105"/>
      <c r="J128" s="105"/>
      <c r="K128" s="104"/>
      <c r="L128" s="104"/>
      <c r="M128" s="92"/>
      <c r="N128" s="105"/>
      <c r="O128" s="106"/>
    </row>
    <row r="129" spans="1:17" x14ac:dyDescent="0.15">
      <c r="A129" s="97"/>
      <c r="B129" s="98"/>
      <c r="C129" s="192" t="s">
        <v>94</v>
      </c>
      <c r="D129" s="192"/>
      <c r="E129" s="99"/>
      <c r="F129" s="90">
        <v>2368</v>
      </c>
      <c r="G129" s="91">
        <v>2255</v>
      </c>
      <c r="H129" s="92">
        <f>F129-G129</f>
        <v>113</v>
      </c>
      <c r="I129" s="93">
        <f t="shared" ref="I129:I132" si="26">+K129+L129</f>
        <v>4717</v>
      </c>
      <c r="J129" s="101">
        <v>4555</v>
      </c>
      <c r="K129" s="93">
        <v>2494</v>
      </c>
      <c r="L129" s="93">
        <v>2223</v>
      </c>
      <c r="M129" s="95">
        <f>I129-J129</f>
        <v>162</v>
      </c>
      <c r="N129" s="93">
        <f>I129/O129</f>
        <v>2514.3923240938166</v>
      </c>
      <c r="O129" s="96">
        <v>1.8759999999999999</v>
      </c>
    </row>
    <row r="130" spans="1:17" ht="13.5" customHeight="1" x14ac:dyDescent="0.15">
      <c r="A130" s="97"/>
      <c r="B130" s="98"/>
      <c r="C130" s="192" t="s">
        <v>95</v>
      </c>
      <c r="D130" s="192"/>
      <c r="E130" s="99"/>
      <c r="F130" s="90">
        <v>3453</v>
      </c>
      <c r="G130" s="91">
        <v>3391</v>
      </c>
      <c r="H130" s="92">
        <f>F130-G130</f>
        <v>62</v>
      </c>
      <c r="I130" s="93">
        <f t="shared" si="26"/>
        <v>6951</v>
      </c>
      <c r="J130" s="101">
        <v>6907</v>
      </c>
      <c r="K130" s="93">
        <v>3633</v>
      </c>
      <c r="L130" s="93">
        <v>3318</v>
      </c>
      <c r="M130" s="95">
        <f>I130-J130</f>
        <v>44</v>
      </c>
      <c r="N130" s="93">
        <f>I130/O130</f>
        <v>6496.26168224299</v>
      </c>
      <c r="O130" s="96">
        <v>1.07</v>
      </c>
    </row>
    <row r="131" spans="1:17" ht="13.5" customHeight="1" x14ac:dyDescent="0.15">
      <c r="A131" s="97"/>
      <c r="B131" s="98"/>
      <c r="C131" s="192" t="s">
        <v>96</v>
      </c>
      <c r="D131" s="192"/>
      <c r="E131" s="99"/>
      <c r="F131" s="90">
        <v>1384</v>
      </c>
      <c r="G131" s="91">
        <v>1380</v>
      </c>
      <c r="H131" s="92">
        <f>F131-G131</f>
        <v>4</v>
      </c>
      <c r="I131" s="93">
        <f t="shared" si="26"/>
        <v>2959</v>
      </c>
      <c r="J131" s="101">
        <v>2994</v>
      </c>
      <c r="K131" s="93">
        <v>1416</v>
      </c>
      <c r="L131" s="93">
        <v>1543</v>
      </c>
      <c r="M131" s="95">
        <f>I131-J131</f>
        <v>-35</v>
      </c>
      <c r="N131" s="93">
        <f>I131/O131</f>
        <v>9132.7160493827159</v>
      </c>
      <c r="O131" s="96">
        <v>0.32400000000000001</v>
      </c>
    </row>
    <row r="132" spans="1:17" x14ac:dyDescent="0.15">
      <c r="A132" s="97"/>
      <c r="B132" s="98"/>
      <c r="C132" s="192" t="s">
        <v>97</v>
      </c>
      <c r="D132" s="192"/>
      <c r="E132" s="99"/>
      <c r="F132" s="90">
        <v>2554</v>
      </c>
      <c r="G132" s="91">
        <v>2472</v>
      </c>
      <c r="H132" s="92">
        <f>F132-G132</f>
        <v>82</v>
      </c>
      <c r="I132" s="93">
        <f t="shared" si="26"/>
        <v>5319</v>
      </c>
      <c r="J132" s="101">
        <v>5203</v>
      </c>
      <c r="K132" s="93">
        <v>2567</v>
      </c>
      <c r="L132" s="93">
        <v>2752</v>
      </c>
      <c r="M132" s="95">
        <f>I132-J132</f>
        <v>116</v>
      </c>
      <c r="N132" s="93">
        <f>I132/O132</f>
        <v>6518.3823529411766</v>
      </c>
      <c r="O132" s="96">
        <v>0.81599999999999995</v>
      </c>
    </row>
    <row r="133" spans="1:17" x14ac:dyDescent="0.15">
      <c r="A133" s="97"/>
      <c r="B133" s="98"/>
      <c r="C133" s="100"/>
      <c r="D133" s="100"/>
      <c r="E133" s="100"/>
      <c r="F133" s="103"/>
      <c r="G133" s="104"/>
      <c r="H133" s="92"/>
      <c r="I133" s="105"/>
      <c r="J133" s="105"/>
      <c r="K133" s="104"/>
      <c r="L133" s="104"/>
      <c r="M133" s="92"/>
      <c r="N133" s="105"/>
      <c r="O133" s="106"/>
    </row>
    <row r="134" spans="1:17" s="31" customFormat="1" ht="13.5" customHeight="1" x14ac:dyDescent="0.15">
      <c r="A134" s="107"/>
      <c r="B134" s="191" t="s">
        <v>98</v>
      </c>
      <c r="C134" s="191"/>
      <c r="D134" s="191"/>
      <c r="E134" s="108"/>
      <c r="F134" s="109">
        <f>SUM(F136:F143,F153:F154)</f>
        <v>23503</v>
      </c>
      <c r="G134" s="110">
        <v>23304</v>
      </c>
      <c r="H134" s="111">
        <f>F134-G134</f>
        <v>199</v>
      </c>
      <c r="I134" s="112">
        <f>K134+L134</f>
        <v>54650</v>
      </c>
      <c r="J134" s="112">
        <v>55018</v>
      </c>
      <c r="K134" s="112">
        <f>SUM(K136:K143,K153:K154)</f>
        <v>26735</v>
      </c>
      <c r="L134" s="112">
        <f>SUM(L136:L143,L153:L154)</f>
        <v>27915</v>
      </c>
      <c r="M134" s="111">
        <f>I134-J134</f>
        <v>-368</v>
      </c>
      <c r="N134" s="112">
        <f>I134/O134</f>
        <v>5768.4188304834279</v>
      </c>
      <c r="O134" s="113">
        <v>9.4740000000000002</v>
      </c>
      <c r="P134" s="114"/>
      <c r="Q134" s="30"/>
    </row>
    <row r="135" spans="1:17" x14ac:dyDescent="0.15">
      <c r="A135" s="97"/>
      <c r="B135" s="98"/>
      <c r="C135" s="100"/>
      <c r="D135" s="100"/>
      <c r="E135" s="100"/>
      <c r="F135" s="103"/>
      <c r="G135" s="104"/>
      <c r="H135" s="92"/>
      <c r="I135" s="105"/>
      <c r="J135" s="105"/>
      <c r="K135" s="104"/>
      <c r="L135" s="104"/>
      <c r="M135" s="92"/>
      <c r="N135" s="105"/>
      <c r="O135" s="106"/>
    </row>
    <row r="136" spans="1:17" ht="13.5" customHeight="1" x14ac:dyDescent="0.15">
      <c r="A136" s="97"/>
      <c r="B136" s="98"/>
      <c r="C136" s="192" t="s">
        <v>99</v>
      </c>
      <c r="D136" s="192"/>
      <c r="E136" s="99"/>
      <c r="F136" s="90">
        <v>917</v>
      </c>
      <c r="G136" s="102">
        <v>923</v>
      </c>
      <c r="H136" s="92">
        <f t="shared" ref="H136:H143" si="27">F136-G136</f>
        <v>-6</v>
      </c>
      <c r="I136" s="93">
        <f t="shared" ref="I136:I143" si="28">+K136+L136</f>
        <v>1807</v>
      </c>
      <c r="J136" s="101">
        <v>1832</v>
      </c>
      <c r="K136" s="93">
        <v>927</v>
      </c>
      <c r="L136" s="93">
        <v>880</v>
      </c>
      <c r="M136" s="95">
        <f t="shared" ref="M136:M143" si="29">I136-J136</f>
        <v>-25</v>
      </c>
      <c r="N136" s="93">
        <f t="shared" ref="N136:N143" si="30">I136/O136</f>
        <v>899.45246391239425</v>
      </c>
      <c r="O136" s="96">
        <v>2.0089999999999999</v>
      </c>
    </row>
    <row r="137" spans="1:17" x14ac:dyDescent="0.15">
      <c r="A137" s="97"/>
      <c r="B137" s="98"/>
      <c r="C137" s="99" t="s">
        <v>100</v>
      </c>
      <c r="D137" s="99" t="s">
        <v>85</v>
      </c>
      <c r="E137" s="100"/>
      <c r="F137" s="90">
        <v>2931</v>
      </c>
      <c r="G137" s="102">
        <v>2882</v>
      </c>
      <c r="H137" s="92">
        <f t="shared" si="27"/>
        <v>49</v>
      </c>
      <c r="I137" s="93">
        <f t="shared" si="28"/>
        <v>8224</v>
      </c>
      <c r="J137" s="101">
        <v>8197</v>
      </c>
      <c r="K137" s="93">
        <v>4069</v>
      </c>
      <c r="L137" s="93">
        <v>4155</v>
      </c>
      <c r="M137" s="95">
        <f t="shared" si="29"/>
        <v>27</v>
      </c>
      <c r="N137" s="93">
        <f t="shared" si="30"/>
        <v>5711.1111111111113</v>
      </c>
      <c r="O137" s="96">
        <v>1.44</v>
      </c>
    </row>
    <row r="138" spans="1:17" x14ac:dyDescent="0.15">
      <c r="A138" s="97"/>
      <c r="B138" s="98"/>
      <c r="C138" s="99" t="s">
        <v>101</v>
      </c>
      <c r="D138" s="99" t="s">
        <v>28</v>
      </c>
      <c r="E138" s="100"/>
      <c r="F138" s="90">
        <v>851</v>
      </c>
      <c r="G138" s="102">
        <v>856</v>
      </c>
      <c r="H138" s="92">
        <f t="shared" si="27"/>
        <v>-5</v>
      </c>
      <c r="I138" s="93">
        <f t="shared" si="28"/>
        <v>1464</v>
      </c>
      <c r="J138" s="101">
        <v>1463</v>
      </c>
      <c r="K138" s="93">
        <v>798</v>
      </c>
      <c r="L138" s="93">
        <v>666</v>
      </c>
      <c r="M138" s="95">
        <f t="shared" si="29"/>
        <v>1</v>
      </c>
      <c r="N138" s="93">
        <f t="shared" si="30"/>
        <v>2241.960183767228</v>
      </c>
      <c r="O138" s="96">
        <v>0.65300000000000002</v>
      </c>
    </row>
    <row r="139" spans="1:17" x14ac:dyDescent="0.15">
      <c r="A139" s="97"/>
      <c r="B139" s="98"/>
      <c r="C139" s="99" t="s">
        <v>101</v>
      </c>
      <c r="D139" s="99" t="s">
        <v>23</v>
      </c>
      <c r="E139" s="100"/>
      <c r="F139" s="90">
        <v>1305</v>
      </c>
      <c r="G139" s="102">
        <v>1272</v>
      </c>
      <c r="H139" s="92">
        <f t="shared" si="27"/>
        <v>33</v>
      </c>
      <c r="I139" s="93">
        <f t="shared" si="28"/>
        <v>2330</v>
      </c>
      <c r="J139" s="101">
        <v>2335</v>
      </c>
      <c r="K139" s="93">
        <v>1246</v>
      </c>
      <c r="L139" s="93">
        <v>1084</v>
      </c>
      <c r="M139" s="95">
        <f t="shared" si="29"/>
        <v>-5</v>
      </c>
      <c r="N139" s="93">
        <f t="shared" si="30"/>
        <v>4864.3006263048019</v>
      </c>
      <c r="O139" s="96">
        <v>0.47899999999999998</v>
      </c>
    </row>
    <row r="140" spans="1:17" x14ac:dyDescent="0.15">
      <c r="A140" s="97"/>
      <c r="B140" s="98"/>
      <c r="C140" s="99" t="s">
        <v>101</v>
      </c>
      <c r="D140" s="99" t="s">
        <v>24</v>
      </c>
      <c r="E140" s="100"/>
      <c r="F140" s="90">
        <v>1893</v>
      </c>
      <c r="G140" s="102">
        <v>1886</v>
      </c>
      <c r="H140" s="92">
        <f t="shared" si="27"/>
        <v>7</v>
      </c>
      <c r="I140" s="93">
        <f t="shared" si="28"/>
        <v>3894</v>
      </c>
      <c r="J140" s="101">
        <v>3959</v>
      </c>
      <c r="K140" s="93">
        <v>1763</v>
      </c>
      <c r="L140" s="93">
        <v>2131</v>
      </c>
      <c r="M140" s="95">
        <f t="shared" si="29"/>
        <v>-65</v>
      </c>
      <c r="N140" s="93">
        <f t="shared" si="30"/>
        <v>6522.6130653266337</v>
      </c>
      <c r="O140" s="96">
        <v>0.59699999999999998</v>
      </c>
    </row>
    <row r="141" spans="1:17" x14ac:dyDescent="0.15">
      <c r="A141" s="97"/>
      <c r="B141" s="98"/>
      <c r="C141" s="99" t="s">
        <v>101</v>
      </c>
      <c r="D141" s="99" t="s">
        <v>25</v>
      </c>
      <c r="E141" s="100"/>
      <c r="F141" s="90">
        <v>1805</v>
      </c>
      <c r="G141" s="102">
        <v>1791</v>
      </c>
      <c r="H141" s="92">
        <f t="shared" si="27"/>
        <v>14</v>
      </c>
      <c r="I141" s="93">
        <f t="shared" si="28"/>
        <v>4081</v>
      </c>
      <c r="J141" s="101">
        <v>4093</v>
      </c>
      <c r="K141" s="93">
        <v>1910</v>
      </c>
      <c r="L141" s="93">
        <v>2171</v>
      </c>
      <c r="M141" s="95">
        <f t="shared" si="29"/>
        <v>-12</v>
      </c>
      <c r="N141" s="93">
        <f t="shared" si="30"/>
        <v>6072.9166666666661</v>
      </c>
      <c r="O141" s="96">
        <v>0.67200000000000004</v>
      </c>
    </row>
    <row r="142" spans="1:17" x14ac:dyDescent="0.15">
      <c r="A142" s="97"/>
      <c r="B142" s="98"/>
      <c r="C142" s="99" t="s">
        <v>101</v>
      </c>
      <c r="D142" s="99" t="s">
        <v>67</v>
      </c>
      <c r="E142" s="100"/>
      <c r="F142" s="90">
        <v>1987</v>
      </c>
      <c r="G142" s="102">
        <v>1975</v>
      </c>
      <c r="H142" s="92">
        <f t="shared" si="27"/>
        <v>12</v>
      </c>
      <c r="I142" s="93">
        <f t="shared" si="28"/>
        <v>4947</v>
      </c>
      <c r="J142" s="101">
        <v>5039</v>
      </c>
      <c r="K142" s="93">
        <v>2381</v>
      </c>
      <c r="L142" s="93">
        <v>2566</v>
      </c>
      <c r="M142" s="95">
        <f t="shared" si="29"/>
        <v>-92</v>
      </c>
      <c r="N142" s="93">
        <f t="shared" si="30"/>
        <v>11424.942263279447</v>
      </c>
      <c r="O142" s="96">
        <v>0.433</v>
      </c>
    </row>
    <row r="143" spans="1:17" ht="13.5" customHeight="1" x14ac:dyDescent="0.15">
      <c r="A143" s="97"/>
      <c r="B143" s="98"/>
      <c r="C143" s="192" t="s">
        <v>102</v>
      </c>
      <c r="D143" s="192"/>
      <c r="E143" s="99"/>
      <c r="F143" s="90">
        <v>3352</v>
      </c>
      <c r="G143" s="102">
        <v>3302</v>
      </c>
      <c r="H143" s="92">
        <f t="shared" si="27"/>
        <v>50</v>
      </c>
      <c r="I143" s="93">
        <f t="shared" si="28"/>
        <v>7279</v>
      </c>
      <c r="J143" s="101">
        <v>7305</v>
      </c>
      <c r="K143" s="93">
        <v>3708</v>
      </c>
      <c r="L143" s="93">
        <v>3571</v>
      </c>
      <c r="M143" s="95">
        <f t="shared" si="29"/>
        <v>-26</v>
      </c>
      <c r="N143" s="93">
        <f t="shared" si="30"/>
        <v>10564.586357039188</v>
      </c>
      <c r="O143" s="96">
        <v>0.68899999999999995</v>
      </c>
    </row>
    <row r="144" spans="1:17" ht="6.75" customHeight="1" x14ac:dyDescent="0.15">
      <c r="A144" s="97"/>
      <c r="B144" s="98"/>
      <c r="C144" s="98"/>
      <c r="D144" s="98"/>
      <c r="E144" s="98"/>
      <c r="F144" s="115"/>
      <c r="G144" s="98"/>
      <c r="H144" s="116"/>
      <c r="I144" s="98"/>
      <c r="J144" s="98"/>
      <c r="K144" s="98"/>
      <c r="L144" s="98"/>
      <c r="M144" s="116"/>
      <c r="N144" s="98"/>
      <c r="O144" s="117"/>
    </row>
    <row r="145" spans="1:17" ht="18" customHeight="1" x14ac:dyDescent="0.15">
      <c r="A145" s="193" t="s">
        <v>103</v>
      </c>
      <c r="B145" s="194"/>
      <c r="C145" s="194"/>
      <c r="D145" s="194"/>
      <c r="E145" s="194"/>
      <c r="F145" s="194"/>
      <c r="G145" s="194"/>
      <c r="H145" s="195"/>
      <c r="I145" s="195"/>
      <c r="J145" s="195"/>
      <c r="K145" s="195"/>
      <c r="L145" s="195"/>
      <c r="M145" s="195"/>
      <c r="N145" s="196"/>
      <c r="O145" s="196"/>
    </row>
    <row r="146" spans="1:17" ht="18" customHeight="1" x14ac:dyDescent="0.15">
      <c r="A146" s="97"/>
      <c r="B146" s="97"/>
      <c r="C146" s="118"/>
      <c r="D146" s="118"/>
      <c r="E146" s="118"/>
      <c r="F146" s="97"/>
      <c r="G146" s="97"/>
      <c r="I146" s="97"/>
      <c r="J146" s="97"/>
      <c r="K146" s="97"/>
      <c r="L146" s="97"/>
      <c r="N146" s="97"/>
    </row>
    <row r="147" spans="1:17" ht="4.5" customHeight="1" thickBot="1" x14ac:dyDescent="0.2">
      <c r="A147" s="97"/>
      <c r="B147" s="97"/>
      <c r="C147" s="97"/>
      <c r="D147" s="97"/>
      <c r="E147" s="97"/>
      <c r="F147" s="97"/>
      <c r="G147" s="97"/>
      <c r="I147" s="97"/>
      <c r="J147" s="97"/>
      <c r="K147" s="97"/>
      <c r="L147" s="97"/>
      <c r="N147" s="97"/>
    </row>
    <row r="148" spans="1:17" s="2" customFormat="1" ht="14.25" customHeight="1" x14ac:dyDescent="0.15">
      <c r="A148" s="75"/>
      <c r="B148" s="174" t="s">
        <v>2</v>
      </c>
      <c r="C148" s="174"/>
      <c r="D148" s="174"/>
      <c r="E148" s="76"/>
      <c r="F148" s="177" t="s">
        <v>3</v>
      </c>
      <c r="G148" s="180" t="s">
        <v>4</v>
      </c>
      <c r="H148" s="180" t="s">
        <v>5</v>
      </c>
      <c r="I148" s="177" t="s">
        <v>6</v>
      </c>
      <c r="J148" s="177"/>
      <c r="K148" s="183"/>
      <c r="L148" s="183"/>
      <c r="M148" s="183"/>
      <c r="N148" s="184" t="s">
        <v>104</v>
      </c>
      <c r="O148" s="187" t="s">
        <v>105</v>
      </c>
      <c r="P148" s="1"/>
      <c r="Q148" s="1"/>
    </row>
    <row r="149" spans="1:17" s="2" customFormat="1" ht="14.25" customHeight="1" x14ac:dyDescent="0.15">
      <c r="A149" s="77"/>
      <c r="B149" s="175"/>
      <c r="C149" s="175"/>
      <c r="D149" s="175"/>
      <c r="E149" s="78"/>
      <c r="F149" s="178"/>
      <c r="G149" s="197"/>
      <c r="H149" s="181"/>
      <c r="I149" s="178"/>
      <c r="J149" s="178"/>
      <c r="K149" s="178"/>
      <c r="L149" s="178"/>
      <c r="M149" s="178"/>
      <c r="N149" s="185"/>
      <c r="O149" s="188"/>
      <c r="P149" s="1"/>
      <c r="Q149" s="1"/>
    </row>
    <row r="150" spans="1:17" s="2" customFormat="1" ht="14.25" customHeight="1" x14ac:dyDescent="0.15">
      <c r="A150" s="77"/>
      <c r="B150" s="175"/>
      <c r="C150" s="175"/>
      <c r="D150" s="175"/>
      <c r="E150" s="78"/>
      <c r="F150" s="178"/>
      <c r="G150" s="197"/>
      <c r="H150" s="181"/>
      <c r="I150" s="189" t="s">
        <v>9</v>
      </c>
      <c r="J150" s="190" t="s">
        <v>10</v>
      </c>
      <c r="K150" s="189" t="s">
        <v>11</v>
      </c>
      <c r="L150" s="189" t="s">
        <v>12</v>
      </c>
      <c r="M150" s="189" t="s">
        <v>13</v>
      </c>
      <c r="N150" s="185"/>
      <c r="O150" s="188"/>
      <c r="P150" s="1"/>
      <c r="Q150" s="1"/>
    </row>
    <row r="151" spans="1:17" s="2" customFormat="1" ht="14.25" customHeight="1" x14ac:dyDescent="0.15">
      <c r="A151" s="79"/>
      <c r="B151" s="176"/>
      <c r="C151" s="176"/>
      <c r="D151" s="176"/>
      <c r="E151" s="80"/>
      <c r="F151" s="178"/>
      <c r="G151" s="198"/>
      <c r="H151" s="182"/>
      <c r="I151" s="178"/>
      <c r="J151" s="182"/>
      <c r="K151" s="178"/>
      <c r="L151" s="178"/>
      <c r="M151" s="178"/>
      <c r="N151" s="186"/>
      <c r="O151" s="188"/>
      <c r="P151" s="1"/>
      <c r="Q151" s="1"/>
    </row>
    <row r="152" spans="1:17" ht="6.95" customHeight="1" x14ac:dyDescent="0.15">
      <c r="A152" s="97"/>
      <c r="B152" s="119"/>
      <c r="C152" s="120"/>
      <c r="D152" s="120"/>
      <c r="E152" s="121"/>
      <c r="F152" s="120"/>
      <c r="G152" s="122"/>
      <c r="H152" s="85"/>
      <c r="I152" s="120"/>
      <c r="J152" s="120"/>
      <c r="K152" s="120"/>
      <c r="L152" s="120"/>
      <c r="M152" s="85"/>
      <c r="N152" s="120"/>
      <c r="O152" s="86"/>
    </row>
    <row r="153" spans="1:17" x14ac:dyDescent="0.15">
      <c r="A153" s="97"/>
      <c r="B153" s="98"/>
      <c r="C153" s="99" t="s">
        <v>106</v>
      </c>
      <c r="D153" s="99" t="s">
        <v>28</v>
      </c>
      <c r="E153" s="100"/>
      <c r="F153" s="90">
        <v>4579</v>
      </c>
      <c r="G153" s="91">
        <v>4566</v>
      </c>
      <c r="H153" s="92">
        <f>F153-G153</f>
        <v>13</v>
      </c>
      <c r="I153" s="93">
        <f t="shared" ref="I153:I154" si="31">+K153+L153</f>
        <v>11325</v>
      </c>
      <c r="J153" s="101">
        <v>11441</v>
      </c>
      <c r="K153" s="93">
        <v>5520</v>
      </c>
      <c r="L153" s="93">
        <v>5805</v>
      </c>
      <c r="M153" s="95">
        <f>I153-J153</f>
        <v>-116</v>
      </c>
      <c r="N153" s="93">
        <f>I153/O153</f>
        <v>10984.481086323958</v>
      </c>
      <c r="O153" s="96">
        <v>1.0309999999999999</v>
      </c>
    </row>
    <row r="154" spans="1:17" x14ac:dyDescent="0.15">
      <c r="A154" s="97"/>
      <c r="B154" s="98"/>
      <c r="C154" s="99" t="s">
        <v>106</v>
      </c>
      <c r="D154" s="99" t="s">
        <v>23</v>
      </c>
      <c r="E154" s="100"/>
      <c r="F154" s="90">
        <v>3883</v>
      </c>
      <c r="G154" s="91">
        <v>3851</v>
      </c>
      <c r="H154" s="92">
        <f>F154-G154</f>
        <v>32</v>
      </c>
      <c r="I154" s="93">
        <f t="shared" si="31"/>
        <v>9299</v>
      </c>
      <c r="J154" s="101">
        <v>9354</v>
      </c>
      <c r="K154" s="93">
        <v>4413</v>
      </c>
      <c r="L154" s="93">
        <v>4886</v>
      </c>
      <c r="M154" s="95">
        <f>I154-J154</f>
        <v>-55</v>
      </c>
      <c r="N154" s="93">
        <f>I154/O154</f>
        <v>6321.5499660095165</v>
      </c>
      <c r="O154" s="96">
        <v>1.4710000000000001</v>
      </c>
    </row>
    <row r="155" spans="1:17" x14ac:dyDescent="0.15">
      <c r="A155" s="97"/>
      <c r="B155" s="98"/>
      <c r="C155" s="100"/>
      <c r="D155" s="100"/>
      <c r="E155" s="100"/>
      <c r="F155" s="103"/>
      <c r="G155" s="104"/>
      <c r="H155" s="92"/>
      <c r="I155" s="105"/>
      <c r="J155" s="105"/>
      <c r="K155" s="104"/>
      <c r="L155" s="104"/>
      <c r="M155" s="92"/>
      <c r="N155" s="105"/>
      <c r="O155" s="106"/>
    </row>
    <row r="156" spans="1:17" s="31" customFormat="1" ht="13.5" customHeight="1" x14ac:dyDescent="0.15">
      <c r="A156" s="107"/>
      <c r="B156" s="191" t="s">
        <v>107</v>
      </c>
      <c r="C156" s="191"/>
      <c r="D156" s="191"/>
      <c r="E156" s="108"/>
      <c r="F156" s="109">
        <f>SUM(F158:F173)</f>
        <v>24195</v>
      </c>
      <c r="G156" s="110">
        <v>23841</v>
      </c>
      <c r="H156" s="111">
        <f>F156-G156</f>
        <v>354</v>
      </c>
      <c r="I156" s="112">
        <f>K156+L156</f>
        <v>49549</v>
      </c>
      <c r="J156" s="112">
        <v>49356</v>
      </c>
      <c r="K156" s="112">
        <f>SUM(K158:K173)</f>
        <v>23854</v>
      </c>
      <c r="L156" s="112">
        <f>SUM(L158:L173)</f>
        <v>25695</v>
      </c>
      <c r="M156" s="111">
        <f>I156-J156</f>
        <v>193</v>
      </c>
      <c r="N156" s="112">
        <f>I156/O156</f>
        <v>8002.0994832041342</v>
      </c>
      <c r="O156" s="113">
        <v>6.1920000000000002</v>
      </c>
      <c r="P156" s="114"/>
      <c r="Q156" s="30"/>
    </row>
    <row r="157" spans="1:17" x14ac:dyDescent="0.15">
      <c r="A157" s="97"/>
      <c r="B157" s="98"/>
      <c r="C157" s="100"/>
      <c r="D157" s="100"/>
      <c r="E157" s="100"/>
      <c r="F157" s="103"/>
      <c r="G157" s="104"/>
      <c r="H157" s="92"/>
      <c r="I157" s="105"/>
      <c r="J157" s="105"/>
      <c r="K157" s="104"/>
      <c r="L157" s="104"/>
      <c r="M157" s="92"/>
      <c r="N157" s="105"/>
      <c r="O157" s="106"/>
    </row>
    <row r="158" spans="1:17" x14ac:dyDescent="0.15">
      <c r="A158" s="97"/>
      <c r="B158" s="98"/>
      <c r="C158" s="192" t="s">
        <v>108</v>
      </c>
      <c r="D158" s="192"/>
      <c r="E158" s="99"/>
      <c r="F158" s="90">
        <v>1633</v>
      </c>
      <c r="G158" s="91">
        <v>1593</v>
      </c>
      <c r="H158" s="92">
        <f t="shared" ref="H158:H173" si="32">F158-G158</f>
        <v>40</v>
      </c>
      <c r="I158" s="93">
        <f t="shared" ref="I158:I167" si="33">+K158+L158</f>
        <v>3299</v>
      </c>
      <c r="J158" s="101">
        <v>3289</v>
      </c>
      <c r="K158" s="93">
        <v>1646</v>
      </c>
      <c r="L158" s="93">
        <v>1653</v>
      </c>
      <c r="M158" s="95">
        <f>I158-J158</f>
        <v>10</v>
      </c>
      <c r="N158" s="93">
        <f t="shared" ref="N158:N173" si="34">I158/O158</f>
        <v>10676.375404530745</v>
      </c>
      <c r="O158" s="96">
        <v>0.309</v>
      </c>
    </row>
    <row r="159" spans="1:17" x14ac:dyDescent="0.15">
      <c r="A159" s="97"/>
      <c r="B159" s="98"/>
      <c r="C159" s="99" t="s">
        <v>109</v>
      </c>
      <c r="D159" s="99" t="s">
        <v>28</v>
      </c>
      <c r="E159" s="100"/>
      <c r="F159" s="90">
        <v>1064</v>
      </c>
      <c r="G159" s="91">
        <v>1052</v>
      </c>
      <c r="H159" s="92">
        <f t="shared" si="32"/>
        <v>12</v>
      </c>
      <c r="I159" s="93">
        <f t="shared" si="33"/>
        <v>1931</v>
      </c>
      <c r="J159" s="101">
        <v>1930</v>
      </c>
      <c r="K159" s="93">
        <v>914</v>
      </c>
      <c r="L159" s="93">
        <v>1017</v>
      </c>
      <c r="M159" s="95">
        <f>I159-J159</f>
        <v>1</v>
      </c>
      <c r="N159" s="93">
        <f t="shared" si="34"/>
        <v>20542.553191489362</v>
      </c>
      <c r="O159" s="96">
        <v>9.4E-2</v>
      </c>
    </row>
    <row r="160" spans="1:17" x14ac:dyDescent="0.15">
      <c r="A160" s="97"/>
      <c r="B160" s="98"/>
      <c r="C160" s="99" t="s">
        <v>109</v>
      </c>
      <c r="D160" s="99" t="s">
        <v>23</v>
      </c>
      <c r="E160" s="100"/>
      <c r="F160" s="90">
        <v>1315</v>
      </c>
      <c r="G160" s="91">
        <v>1270</v>
      </c>
      <c r="H160" s="92">
        <f t="shared" si="32"/>
        <v>45</v>
      </c>
      <c r="I160" s="93">
        <f t="shared" si="33"/>
        <v>2848</v>
      </c>
      <c r="J160" s="101">
        <v>2825</v>
      </c>
      <c r="K160" s="93">
        <v>1363</v>
      </c>
      <c r="L160" s="93">
        <v>1485</v>
      </c>
      <c r="M160" s="95">
        <f t="shared" ref="M160:M173" si="35">I160-J160</f>
        <v>23</v>
      </c>
      <c r="N160" s="93">
        <f t="shared" si="34"/>
        <v>9525.0836120401345</v>
      </c>
      <c r="O160" s="96">
        <v>0.29899999999999999</v>
      </c>
    </row>
    <row r="161" spans="1:17" x14ac:dyDescent="0.15">
      <c r="A161" s="97"/>
      <c r="B161" s="98"/>
      <c r="C161" s="99" t="s">
        <v>109</v>
      </c>
      <c r="D161" s="99" t="s">
        <v>24</v>
      </c>
      <c r="E161" s="100"/>
      <c r="F161" s="90">
        <v>2035</v>
      </c>
      <c r="G161" s="91">
        <v>1968</v>
      </c>
      <c r="H161" s="92">
        <f t="shared" si="32"/>
        <v>67</v>
      </c>
      <c r="I161" s="93">
        <f t="shared" si="33"/>
        <v>3667</v>
      </c>
      <c r="J161" s="101">
        <v>3562</v>
      </c>
      <c r="K161" s="93">
        <v>1822</v>
      </c>
      <c r="L161" s="93">
        <v>1845</v>
      </c>
      <c r="M161" s="95">
        <f t="shared" si="35"/>
        <v>105</v>
      </c>
      <c r="N161" s="93">
        <f t="shared" si="34"/>
        <v>12688.581314878893</v>
      </c>
      <c r="O161" s="96">
        <v>0.28899999999999998</v>
      </c>
    </row>
    <row r="162" spans="1:17" x14ac:dyDescent="0.15">
      <c r="A162" s="97"/>
      <c r="B162" s="98"/>
      <c r="C162" s="99" t="s">
        <v>109</v>
      </c>
      <c r="D162" s="99" t="s">
        <v>25</v>
      </c>
      <c r="E162" s="100"/>
      <c r="F162" s="90">
        <v>1290</v>
      </c>
      <c r="G162" s="91">
        <v>1271</v>
      </c>
      <c r="H162" s="92">
        <f t="shared" si="32"/>
        <v>19</v>
      </c>
      <c r="I162" s="93">
        <f t="shared" si="33"/>
        <v>2443</v>
      </c>
      <c r="J162" s="101">
        <v>2431</v>
      </c>
      <c r="K162" s="93">
        <v>1228</v>
      </c>
      <c r="L162" s="93">
        <v>1215</v>
      </c>
      <c r="M162" s="95">
        <f t="shared" si="35"/>
        <v>12</v>
      </c>
      <c r="N162" s="93">
        <f t="shared" si="34"/>
        <v>11523.584905660378</v>
      </c>
      <c r="O162" s="96">
        <v>0.21199999999999999</v>
      </c>
    </row>
    <row r="163" spans="1:17" x14ac:dyDescent="0.15">
      <c r="A163" s="97"/>
      <c r="B163" s="98"/>
      <c r="C163" s="99" t="s">
        <v>109</v>
      </c>
      <c r="D163" s="99" t="s">
        <v>67</v>
      </c>
      <c r="E163" s="100"/>
      <c r="F163" s="90">
        <v>1331</v>
      </c>
      <c r="G163" s="91">
        <v>1290</v>
      </c>
      <c r="H163" s="92">
        <f t="shared" si="32"/>
        <v>41</v>
      </c>
      <c r="I163" s="93">
        <f t="shared" si="33"/>
        <v>2901</v>
      </c>
      <c r="J163" s="101">
        <v>2871</v>
      </c>
      <c r="K163" s="93">
        <v>1470</v>
      </c>
      <c r="L163" s="93">
        <v>1431</v>
      </c>
      <c r="M163" s="95">
        <f t="shared" si="35"/>
        <v>30</v>
      </c>
      <c r="N163" s="93">
        <f t="shared" si="34"/>
        <v>8711.7117117117104</v>
      </c>
      <c r="O163" s="96">
        <v>0.33300000000000002</v>
      </c>
    </row>
    <row r="164" spans="1:17" ht="13.5" customHeight="1" x14ac:dyDescent="0.15">
      <c r="A164" s="97"/>
      <c r="B164" s="98"/>
      <c r="C164" s="192" t="s">
        <v>110</v>
      </c>
      <c r="D164" s="192"/>
      <c r="E164" s="99"/>
      <c r="F164" s="90">
        <v>1318</v>
      </c>
      <c r="G164" s="91">
        <v>1276</v>
      </c>
      <c r="H164" s="92">
        <f t="shared" si="32"/>
        <v>42</v>
      </c>
      <c r="I164" s="93">
        <f t="shared" si="33"/>
        <v>2850</v>
      </c>
      <c r="J164" s="101">
        <v>2777</v>
      </c>
      <c r="K164" s="93">
        <v>1437</v>
      </c>
      <c r="L164" s="93">
        <v>1413</v>
      </c>
      <c r="M164" s="95">
        <f t="shared" si="35"/>
        <v>73</v>
      </c>
      <c r="N164" s="93">
        <f t="shared" si="34"/>
        <v>7089.5522388059699</v>
      </c>
      <c r="O164" s="96">
        <v>0.40200000000000002</v>
      </c>
    </row>
    <row r="165" spans="1:17" x14ac:dyDescent="0.15">
      <c r="A165" s="97"/>
      <c r="B165" s="98"/>
      <c r="C165" s="99" t="s">
        <v>111</v>
      </c>
      <c r="D165" s="99" t="s">
        <v>28</v>
      </c>
      <c r="E165" s="100"/>
      <c r="F165" s="90">
        <v>1096</v>
      </c>
      <c r="G165" s="91">
        <v>1083</v>
      </c>
      <c r="H165" s="92">
        <f t="shared" si="32"/>
        <v>13</v>
      </c>
      <c r="I165" s="93">
        <f t="shared" si="33"/>
        <v>2311</v>
      </c>
      <c r="J165" s="101">
        <v>2287</v>
      </c>
      <c r="K165" s="93">
        <v>1105</v>
      </c>
      <c r="L165" s="93">
        <v>1206</v>
      </c>
      <c r="M165" s="95">
        <f t="shared" si="35"/>
        <v>24</v>
      </c>
      <c r="N165" s="93">
        <f t="shared" si="34"/>
        <v>8108.771929824562</v>
      </c>
      <c r="O165" s="96">
        <v>0.28499999999999998</v>
      </c>
    </row>
    <row r="166" spans="1:17" x14ac:dyDescent="0.15">
      <c r="A166" s="97"/>
      <c r="B166" s="98"/>
      <c r="C166" s="99" t="s">
        <v>111</v>
      </c>
      <c r="D166" s="99" t="s">
        <v>23</v>
      </c>
      <c r="E166" s="100"/>
      <c r="F166" s="90">
        <v>1268</v>
      </c>
      <c r="G166" s="91">
        <v>1273</v>
      </c>
      <c r="H166" s="92">
        <f t="shared" si="32"/>
        <v>-5</v>
      </c>
      <c r="I166" s="93">
        <f t="shared" si="33"/>
        <v>2611</v>
      </c>
      <c r="J166" s="101">
        <v>2633</v>
      </c>
      <c r="K166" s="93">
        <v>1213</v>
      </c>
      <c r="L166" s="93">
        <v>1398</v>
      </c>
      <c r="M166" s="95">
        <f t="shared" si="35"/>
        <v>-22</v>
      </c>
      <c r="N166" s="93">
        <f t="shared" si="34"/>
        <v>9425.9927797833934</v>
      </c>
      <c r="O166" s="96">
        <v>0.27700000000000002</v>
      </c>
    </row>
    <row r="167" spans="1:17" x14ac:dyDescent="0.15">
      <c r="A167" s="97"/>
      <c r="B167" s="98"/>
      <c r="C167" s="99" t="s">
        <v>111</v>
      </c>
      <c r="D167" s="99" t="s">
        <v>24</v>
      </c>
      <c r="E167" s="100"/>
      <c r="F167" s="90">
        <v>672</v>
      </c>
      <c r="G167" s="91">
        <v>674</v>
      </c>
      <c r="H167" s="92">
        <f t="shared" si="32"/>
        <v>-2</v>
      </c>
      <c r="I167" s="93">
        <f t="shared" si="33"/>
        <v>1456</v>
      </c>
      <c r="J167" s="101">
        <v>1476</v>
      </c>
      <c r="K167" s="93">
        <v>672</v>
      </c>
      <c r="L167" s="93">
        <v>784</v>
      </c>
      <c r="M167" s="95">
        <f t="shared" si="35"/>
        <v>-20</v>
      </c>
      <c r="N167" s="93">
        <f t="shared" si="34"/>
        <v>7583.333333333333</v>
      </c>
      <c r="O167" s="96">
        <v>0.192</v>
      </c>
    </row>
    <row r="168" spans="1:17" x14ac:dyDescent="0.15">
      <c r="A168" s="97"/>
      <c r="B168" s="98"/>
      <c r="C168" s="100"/>
      <c r="D168" s="100"/>
      <c r="E168" s="100"/>
      <c r="F168" s="90"/>
      <c r="G168" s="102"/>
      <c r="H168" s="92"/>
      <c r="I168" s="93"/>
      <c r="J168" s="101"/>
      <c r="K168" s="93"/>
      <c r="L168" s="93"/>
      <c r="M168" s="95"/>
      <c r="N168" s="93"/>
      <c r="O168" s="96"/>
    </row>
    <row r="169" spans="1:17" x14ac:dyDescent="0.15">
      <c r="A169" s="97"/>
      <c r="B169" s="98"/>
      <c r="C169" s="99" t="s">
        <v>111</v>
      </c>
      <c r="D169" s="99" t="s">
        <v>112</v>
      </c>
      <c r="E169" s="100"/>
      <c r="F169" s="90">
        <v>807</v>
      </c>
      <c r="G169" s="91">
        <v>798</v>
      </c>
      <c r="H169" s="92">
        <f t="shared" si="32"/>
        <v>9</v>
      </c>
      <c r="I169" s="93">
        <f t="shared" ref="I169:I173" si="36">+K169+L169</f>
        <v>1761</v>
      </c>
      <c r="J169" s="101">
        <v>1754</v>
      </c>
      <c r="K169" s="93">
        <v>826</v>
      </c>
      <c r="L169" s="93">
        <v>935</v>
      </c>
      <c r="M169" s="95">
        <f t="shared" si="35"/>
        <v>7</v>
      </c>
      <c r="N169" s="93">
        <f t="shared" si="34"/>
        <v>7307.0539419087136</v>
      </c>
      <c r="O169" s="96">
        <v>0.24099999999999999</v>
      </c>
    </row>
    <row r="170" spans="1:17" ht="13.5" customHeight="1" x14ac:dyDescent="0.15">
      <c r="A170" s="97"/>
      <c r="B170" s="98"/>
      <c r="C170" s="192" t="s">
        <v>113</v>
      </c>
      <c r="D170" s="192"/>
      <c r="E170" s="99"/>
      <c r="F170" s="90">
        <v>6857</v>
      </c>
      <c r="G170" s="91">
        <v>6784</v>
      </c>
      <c r="H170" s="92">
        <f t="shared" si="32"/>
        <v>73</v>
      </c>
      <c r="I170" s="93">
        <f t="shared" si="36"/>
        <v>13533</v>
      </c>
      <c r="J170" s="101">
        <v>13429</v>
      </c>
      <c r="K170" s="93">
        <v>6326</v>
      </c>
      <c r="L170" s="93">
        <v>7207</v>
      </c>
      <c r="M170" s="95">
        <f t="shared" si="35"/>
        <v>104</v>
      </c>
      <c r="N170" s="93">
        <f t="shared" si="34"/>
        <v>6185.1005484460693</v>
      </c>
      <c r="O170" s="96">
        <v>2.1880000000000002</v>
      </c>
    </row>
    <row r="171" spans="1:17" x14ac:dyDescent="0.15">
      <c r="A171" s="97"/>
      <c r="B171" s="98"/>
      <c r="C171" s="99" t="s">
        <v>114</v>
      </c>
      <c r="D171" s="99" t="s">
        <v>28</v>
      </c>
      <c r="E171" s="100"/>
      <c r="F171" s="90">
        <v>336</v>
      </c>
      <c r="G171" s="91">
        <v>334</v>
      </c>
      <c r="H171" s="92">
        <f t="shared" si="32"/>
        <v>2</v>
      </c>
      <c r="I171" s="93">
        <f t="shared" si="36"/>
        <v>948</v>
      </c>
      <c r="J171" s="101">
        <v>971</v>
      </c>
      <c r="K171" s="93">
        <v>452</v>
      </c>
      <c r="L171" s="93">
        <v>496</v>
      </c>
      <c r="M171" s="95">
        <f t="shared" si="35"/>
        <v>-23</v>
      </c>
      <c r="N171" s="93">
        <f t="shared" si="34"/>
        <v>6493.1506849315074</v>
      </c>
      <c r="O171" s="96">
        <v>0.14599999999999999</v>
      </c>
    </row>
    <row r="172" spans="1:17" x14ac:dyDescent="0.15">
      <c r="A172" s="97"/>
      <c r="B172" s="98"/>
      <c r="C172" s="99" t="s">
        <v>114</v>
      </c>
      <c r="D172" s="99" t="s">
        <v>23</v>
      </c>
      <c r="E172" s="100"/>
      <c r="F172" s="90">
        <v>340</v>
      </c>
      <c r="G172" s="91">
        <v>339</v>
      </c>
      <c r="H172" s="92">
        <f t="shared" si="32"/>
        <v>1</v>
      </c>
      <c r="I172" s="93">
        <f t="shared" si="36"/>
        <v>868</v>
      </c>
      <c r="J172" s="101">
        <v>883</v>
      </c>
      <c r="K172" s="93">
        <v>419</v>
      </c>
      <c r="L172" s="93">
        <v>449</v>
      </c>
      <c r="M172" s="95">
        <f t="shared" si="35"/>
        <v>-15</v>
      </c>
      <c r="N172" s="93">
        <f t="shared" si="34"/>
        <v>5710.5263157894742</v>
      </c>
      <c r="O172" s="96">
        <v>0.152</v>
      </c>
    </row>
    <row r="173" spans="1:17" ht="13.5" customHeight="1" x14ac:dyDescent="0.15">
      <c r="A173" s="97"/>
      <c r="B173" s="98"/>
      <c r="C173" s="192" t="s">
        <v>115</v>
      </c>
      <c r="D173" s="192"/>
      <c r="E173" s="99"/>
      <c r="F173" s="90">
        <v>2833</v>
      </c>
      <c r="G173" s="91">
        <v>2836</v>
      </c>
      <c r="H173" s="92">
        <f t="shared" si="32"/>
        <v>-3</v>
      </c>
      <c r="I173" s="93">
        <f t="shared" si="36"/>
        <v>6122</v>
      </c>
      <c r="J173" s="101">
        <v>6238</v>
      </c>
      <c r="K173" s="93">
        <v>2961</v>
      </c>
      <c r="L173" s="93">
        <v>3161</v>
      </c>
      <c r="M173" s="95">
        <f t="shared" si="35"/>
        <v>-116</v>
      </c>
      <c r="N173" s="93">
        <f t="shared" si="34"/>
        <v>7919.7930142302712</v>
      </c>
      <c r="O173" s="96">
        <v>0.77300000000000002</v>
      </c>
    </row>
    <row r="174" spans="1:17" x14ac:dyDescent="0.15">
      <c r="A174" s="97"/>
      <c r="B174" s="98"/>
      <c r="C174" s="100"/>
      <c r="D174" s="100"/>
      <c r="E174" s="100"/>
      <c r="F174" s="103"/>
      <c r="G174" s="104"/>
      <c r="H174" s="92"/>
      <c r="I174" s="105"/>
      <c r="J174" s="105"/>
      <c r="K174" s="104"/>
      <c r="L174" s="104"/>
      <c r="M174" s="92"/>
      <c r="N174" s="105"/>
      <c r="O174" s="106"/>
    </row>
    <row r="175" spans="1:17" s="31" customFormat="1" ht="13.5" customHeight="1" x14ac:dyDescent="0.15">
      <c r="A175" s="107"/>
      <c r="B175" s="191" t="s">
        <v>116</v>
      </c>
      <c r="C175" s="191"/>
      <c r="D175" s="191"/>
      <c r="E175" s="108"/>
      <c r="F175" s="109">
        <f>SUM(F177:F180)</f>
        <v>14081</v>
      </c>
      <c r="G175" s="110">
        <v>14026</v>
      </c>
      <c r="H175" s="111">
        <f>F175-G175</f>
        <v>55</v>
      </c>
      <c r="I175" s="112">
        <f>K175+L175</f>
        <v>28484</v>
      </c>
      <c r="J175" s="112">
        <v>28670</v>
      </c>
      <c r="K175" s="112">
        <f>SUM(K177:K180)</f>
        <v>14632</v>
      </c>
      <c r="L175" s="112">
        <f>SUM(L177:L180)</f>
        <v>13852</v>
      </c>
      <c r="M175" s="111">
        <f>I175-J175</f>
        <v>-186</v>
      </c>
      <c r="N175" s="112">
        <f>I175/O175</f>
        <v>3506.1546036435257</v>
      </c>
      <c r="O175" s="113">
        <v>8.1239999999999988</v>
      </c>
      <c r="P175" s="114"/>
      <c r="Q175" s="30"/>
    </row>
    <row r="176" spans="1:17" x14ac:dyDescent="0.15">
      <c r="A176" s="97"/>
      <c r="B176" s="98"/>
      <c r="C176" s="100"/>
      <c r="D176" s="100"/>
      <c r="E176" s="100"/>
      <c r="F176" s="103"/>
      <c r="G176" s="104"/>
      <c r="H176" s="92"/>
      <c r="I176" s="105"/>
      <c r="J176" s="105"/>
      <c r="K176" s="104"/>
      <c r="L176" s="104"/>
      <c r="M176" s="92"/>
      <c r="N176" s="105"/>
      <c r="O176" s="106"/>
    </row>
    <row r="177" spans="1:17" ht="13.5" customHeight="1" x14ac:dyDescent="0.15">
      <c r="A177" s="97"/>
      <c r="B177" s="98"/>
      <c r="C177" s="192" t="s">
        <v>117</v>
      </c>
      <c r="D177" s="192"/>
      <c r="E177" s="99"/>
      <c r="F177" s="90">
        <v>4406</v>
      </c>
      <c r="G177" s="91">
        <v>4350</v>
      </c>
      <c r="H177" s="92">
        <f>F177-G177</f>
        <v>56</v>
      </c>
      <c r="I177" s="93">
        <f t="shared" ref="I177:I180" si="37">+K177+L177</f>
        <v>8841</v>
      </c>
      <c r="J177" s="101">
        <v>8844</v>
      </c>
      <c r="K177" s="93">
        <v>4446</v>
      </c>
      <c r="L177" s="93">
        <v>4395</v>
      </c>
      <c r="M177" s="95">
        <f>I177-J177</f>
        <v>-3</v>
      </c>
      <c r="N177" s="93">
        <f>I177/O177</f>
        <v>8642.2287390029342</v>
      </c>
      <c r="O177" s="96">
        <v>1.0229999999999999</v>
      </c>
    </row>
    <row r="178" spans="1:17" ht="13.5" customHeight="1" x14ac:dyDescent="0.15">
      <c r="A178" s="97"/>
      <c r="B178" s="98"/>
      <c r="C178" s="192" t="s">
        <v>118</v>
      </c>
      <c r="D178" s="192"/>
      <c r="E178" s="99"/>
      <c r="F178" s="90">
        <v>5995</v>
      </c>
      <c r="G178" s="91">
        <v>6029</v>
      </c>
      <c r="H178" s="92">
        <f>F178-G178</f>
        <v>-34</v>
      </c>
      <c r="I178" s="93">
        <f t="shared" si="37"/>
        <v>11404</v>
      </c>
      <c r="J178" s="101">
        <v>11562</v>
      </c>
      <c r="K178" s="93">
        <v>6026</v>
      </c>
      <c r="L178" s="93">
        <v>5378</v>
      </c>
      <c r="M178" s="95">
        <f>I178-J178</f>
        <v>-158</v>
      </c>
      <c r="N178" s="93">
        <f>I178/O178</f>
        <v>2704.2921508181175</v>
      </c>
      <c r="O178" s="96">
        <v>4.2169999999999996</v>
      </c>
    </row>
    <row r="179" spans="1:17" ht="13.5" customHeight="1" x14ac:dyDescent="0.15">
      <c r="A179" s="97"/>
      <c r="B179" s="98"/>
      <c r="C179" s="192" t="s">
        <v>119</v>
      </c>
      <c r="D179" s="192"/>
      <c r="E179" s="99"/>
      <c r="F179" s="90">
        <v>2927</v>
      </c>
      <c r="G179" s="91">
        <v>2900</v>
      </c>
      <c r="H179" s="92">
        <f>F179-G179</f>
        <v>27</v>
      </c>
      <c r="I179" s="93">
        <f t="shared" si="37"/>
        <v>6097</v>
      </c>
      <c r="J179" s="101">
        <v>6111</v>
      </c>
      <c r="K179" s="93">
        <v>3078</v>
      </c>
      <c r="L179" s="93">
        <v>3019</v>
      </c>
      <c r="M179" s="95">
        <f>I179-J179</f>
        <v>-14</v>
      </c>
      <c r="N179" s="93">
        <f>I179/O179</f>
        <v>3104.3788187372711</v>
      </c>
      <c r="O179" s="96">
        <v>1.964</v>
      </c>
    </row>
    <row r="180" spans="1:17" ht="13.5" customHeight="1" x14ac:dyDescent="0.15">
      <c r="A180" s="97"/>
      <c r="B180" s="98"/>
      <c r="C180" s="192" t="s">
        <v>120</v>
      </c>
      <c r="D180" s="192"/>
      <c r="E180" s="99"/>
      <c r="F180" s="90">
        <v>753</v>
      </c>
      <c r="G180" s="91">
        <v>747</v>
      </c>
      <c r="H180" s="92">
        <f>F180-G180</f>
        <v>6</v>
      </c>
      <c r="I180" s="93">
        <f t="shared" si="37"/>
        <v>2142</v>
      </c>
      <c r="J180" s="101">
        <v>2153</v>
      </c>
      <c r="K180" s="93">
        <v>1082</v>
      </c>
      <c r="L180" s="93">
        <v>1060</v>
      </c>
      <c r="M180" s="95">
        <f>I180-J180</f>
        <v>-11</v>
      </c>
      <c r="N180" s="93">
        <f>I180/O180</f>
        <v>2328.2608695652175</v>
      </c>
      <c r="O180" s="96">
        <v>0.92</v>
      </c>
    </row>
    <row r="181" spans="1:17" x14ac:dyDescent="0.15">
      <c r="A181" s="97"/>
      <c r="B181" s="98"/>
      <c r="C181" s="100"/>
      <c r="D181" s="100"/>
      <c r="E181" s="100"/>
      <c r="F181" s="103"/>
      <c r="G181" s="104"/>
      <c r="H181" s="92"/>
      <c r="I181" s="105"/>
      <c r="J181" s="105"/>
      <c r="K181" s="104"/>
      <c r="L181" s="104"/>
      <c r="M181" s="92"/>
      <c r="N181" s="105"/>
      <c r="O181" s="106"/>
    </row>
    <row r="182" spans="1:17" s="31" customFormat="1" ht="13.5" customHeight="1" x14ac:dyDescent="0.15">
      <c r="A182" s="107"/>
      <c r="B182" s="191" t="s">
        <v>121</v>
      </c>
      <c r="C182" s="191"/>
      <c r="D182" s="191"/>
      <c r="E182" s="108"/>
      <c r="F182" s="109">
        <f>SUM(F184:F196)</f>
        <v>23754</v>
      </c>
      <c r="G182" s="110">
        <v>23558</v>
      </c>
      <c r="H182" s="111">
        <f>F182-G182</f>
        <v>196</v>
      </c>
      <c r="I182" s="112">
        <f>K182+L182</f>
        <v>50931</v>
      </c>
      <c r="J182" s="112">
        <v>51199</v>
      </c>
      <c r="K182" s="112">
        <f>SUM(K184:K196)</f>
        <v>25484</v>
      </c>
      <c r="L182" s="112">
        <f>SUM(L184:L196)</f>
        <v>25447</v>
      </c>
      <c r="M182" s="111">
        <f>I182-J182</f>
        <v>-268</v>
      </c>
      <c r="N182" s="112">
        <f>I182/O182</f>
        <v>3984.8994601361387</v>
      </c>
      <c r="O182" s="113">
        <v>12.781000000000002</v>
      </c>
      <c r="P182" s="114"/>
      <c r="Q182" s="30"/>
    </row>
    <row r="183" spans="1:17" x14ac:dyDescent="0.15">
      <c r="A183" s="97"/>
      <c r="B183" s="98"/>
      <c r="C183" s="100"/>
      <c r="D183" s="100"/>
      <c r="E183" s="100"/>
      <c r="F183" s="103"/>
      <c r="G183" s="104"/>
      <c r="H183" s="92"/>
      <c r="I183" s="105"/>
      <c r="J183" s="105"/>
      <c r="K183" s="104"/>
      <c r="L183" s="104"/>
      <c r="M183" s="92"/>
      <c r="N183" s="105"/>
      <c r="O183" s="106"/>
    </row>
    <row r="184" spans="1:17" ht="13.5" customHeight="1" x14ac:dyDescent="0.15">
      <c r="A184" s="97"/>
      <c r="B184" s="98"/>
      <c r="C184" s="192" t="s">
        <v>122</v>
      </c>
      <c r="D184" s="192"/>
      <c r="E184" s="99"/>
      <c r="F184" s="90">
        <v>2423</v>
      </c>
      <c r="G184" s="91">
        <v>2400</v>
      </c>
      <c r="H184" s="51">
        <f t="shared" ref="H184:H196" si="38">F184-G184</f>
        <v>23</v>
      </c>
      <c r="I184" s="93">
        <f t="shared" ref="I184:I193" si="39">+K184+L184</f>
        <v>5235</v>
      </c>
      <c r="J184" s="101">
        <v>5258</v>
      </c>
      <c r="K184" s="93">
        <v>2635</v>
      </c>
      <c r="L184" s="93">
        <v>2600</v>
      </c>
      <c r="M184" s="95">
        <f t="shared" ref="M184:M196" si="40">I184-J184</f>
        <v>-23</v>
      </c>
      <c r="N184" s="93">
        <f t="shared" ref="N184:N196" si="41">I184/O184</f>
        <v>7532.3741007194249</v>
      </c>
      <c r="O184" s="96">
        <v>0.69499999999999995</v>
      </c>
    </row>
    <row r="185" spans="1:17" x14ac:dyDescent="0.15">
      <c r="A185" s="97"/>
      <c r="B185" s="98"/>
      <c r="C185" s="192" t="s">
        <v>123</v>
      </c>
      <c r="D185" s="192"/>
      <c r="E185" s="99"/>
      <c r="F185" s="90">
        <v>1602</v>
      </c>
      <c r="G185" s="91">
        <v>1572</v>
      </c>
      <c r="H185" s="51">
        <f t="shared" si="38"/>
        <v>30</v>
      </c>
      <c r="I185" s="93">
        <f t="shared" si="39"/>
        <v>3770</v>
      </c>
      <c r="J185" s="101">
        <v>3729</v>
      </c>
      <c r="K185" s="93">
        <v>1869</v>
      </c>
      <c r="L185" s="93">
        <v>1901</v>
      </c>
      <c r="M185" s="95">
        <f t="shared" si="40"/>
        <v>41</v>
      </c>
      <c r="N185" s="93">
        <f t="shared" si="41"/>
        <v>5487.6273653566222</v>
      </c>
      <c r="O185" s="96">
        <v>0.68700000000000006</v>
      </c>
    </row>
    <row r="186" spans="1:17" ht="13.5" customHeight="1" x14ac:dyDescent="0.15">
      <c r="A186" s="97"/>
      <c r="B186" s="98"/>
      <c r="C186" s="192" t="s">
        <v>124</v>
      </c>
      <c r="D186" s="192"/>
      <c r="E186" s="99"/>
      <c r="F186" s="90">
        <v>2569</v>
      </c>
      <c r="G186" s="91">
        <v>2571</v>
      </c>
      <c r="H186" s="51">
        <f t="shared" si="38"/>
        <v>-2</v>
      </c>
      <c r="I186" s="93">
        <f t="shared" si="39"/>
        <v>5011</v>
      </c>
      <c r="J186" s="101">
        <v>5124</v>
      </c>
      <c r="K186" s="93">
        <v>2497</v>
      </c>
      <c r="L186" s="93">
        <v>2514</v>
      </c>
      <c r="M186" s="95">
        <f t="shared" si="40"/>
        <v>-113</v>
      </c>
      <c r="N186" s="93">
        <f t="shared" si="41"/>
        <v>8464.5270270270266</v>
      </c>
      <c r="O186" s="96">
        <v>0.59199999999999997</v>
      </c>
    </row>
    <row r="187" spans="1:17" ht="13.5" customHeight="1" x14ac:dyDescent="0.15">
      <c r="A187" s="97"/>
      <c r="B187" s="98"/>
      <c r="C187" s="192" t="s">
        <v>125</v>
      </c>
      <c r="D187" s="192"/>
      <c r="E187" s="99"/>
      <c r="F187" s="90">
        <v>1294</v>
      </c>
      <c r="G187" s="91">
        <v>1293</v>
      </c>
      <c r="H187" s="51">
        <f t="shared" si="38"/>
        <v>1</v>
      </c>
      <c r="I187" s="93">
        <f t="shared" si="39"/>
        <v>2616</v>
      </c>
      <c r="J187" s="101">
        <v>2671</v>
      </c>
      <c r="K187" s="93">
        <v>1349</v>
      </c>
      <c r="L187" s="93">
        <v>1267</v>
      </c>
      <c r="M187" s="95">
        <f t="shared" si="40"/>
        <v>-55</v>
      </c>
      <c r="N187" s="93">
        <f t="shared" si="41"/>
        <v>7369.0140845070428</v>
      </c>
      <c r="O187" s="96">
        <v>0.35499999999999998</v>
      </c>
    </row>
    <row r="188" spans="1:17" ht="13.5" customHeight="1" x14ac:dyDescent="0.15">
      <c r="A188" s="97"/>
      <c r="B188" s="98"/>
      <c r="C188" s="192" t="s">
        <v>126</v>
      </c>
      <c r="D188" s="192"/>
      <c r="E188" s="99"/>
      <c r="F188" s="90">
        <v>921</v>
      </c>
      <c r="G188" s="91">
        <v>894</v>
      </c>
      <c r="H188" s="51">
        <f t="shared" si="38"/>
        <v>27</v>
      </c>
      <c r="I188" s="93">
        <f t="shared" si="39"/>
        <v>1951</v>
      </c>
      <c r="J188" s="101">
        <v>1916</v>
      </c>
      <c r="K188" s="93">
        <v>940</v>
      </c>
      <c r="L188" s="93">
        <v>1011</v>
      </c>
      <c r="M188" s="95">
        <f t="shared" si="40"/>
        <v>35</v>
      </c>
      <c r="N188" s="93">
        <f t="shared" si="41"/>
        <v>6396.7213114754104</v>
      </c>
      <c r="O188" s="96">
        <v>0.30499999999999999</v>
      </c>
    </row>
    <row r="189" spans="1:17" ht="13.5" customHeight="1" x14ac:dyDescent="0.15">
      <c r="A189" s="97"/>
      <c r="B189" s="98"/>
      <c r="C189" s="192" t="s">
        <v>127</v>
      </c>
      <c r="D189" s="192"/>
      <c r="E189" s="99"/>
      <c r="F189" s="90">
        <v>1585</v>
      </c>
      <c r="G189" s="91">
        <v>1527</v>
      </c>
      <c r="H189" s="51">
        <f t="shared" si="38"/>
        <v>58</v>
      </c>
      <c r="I189" s="93">
        <f t="shared" si="39"/>
        <v>3249</v>
      </c>
      <c r="J189" s="101">
        <v>3151</v>
      </c>
      <c r="K189" s="93">
        <v>1611</v>
      </c>
      <c r="L189" s="93">
        <v>1638</v>
      </c>
      <c r="M189" s="95">
        <f t="shared" si="40"/>
        <v>98</v>
      </c>
      <c r="N189" s="93">
        <f t="shared" si="41"/>
        <v>7555.8139534883721</v>
      </c>
      <c r="O189" s="96">
        <v>0.43</v>
      </c>
    </row>
    <row r="190" spans="1:17" ht="13.5" customHeight="1" x14ac:dyDescent="0.15">
      <c r="A190" s="97"/>
      <c r="B190" s="98"/>
      <c r="C190" s="192" t="s">
        <v>128</v>
      </c>
      <c r="D190" s="192"/>
      <c r="E190" s="99"/>
      <c r="F190" s="90">
        <v>5231</v>
      </c>
      <c r="G190" s="91">
        <v>5207</v>
      </c>
      <c r="H190" s="51">
        <f t="shared" si="38"/>
        <v>24</v>
      </c>
      <c r="I190" s="93">
        <f t="shared" si="39"/>
        <v>10809</v>
      </c>
      <c r="J190" s="101">
        <v>10855</v>
      </c>
      <c r="K190" s="93">
        <v>5387</v>
      </c>
      <c r="L190" s="93">
        <v>5422</v>
      </c>
      <c r="M190" s="95">
        <f t="shared" si="40"/>
        <v>-46</v>
      </c>
      <c r="N190" s="93">
        <f t="shared" si="41"/>
        <v>8213.5258358662613</v>
      </c>
      <c r="O190" s="96">
        <v>1.3160000000000001</v>
      </c>
    </row>
    <row r="191" spans="1:17" ht="13.5" customHeight="1" x14ac:dyDescent="0.15">
      <c r="A191" s="97"/>
      <c r="B191" s="98"/>
      <c r="C191" s="192" t="s">
        <v>129</v>
      </c>
      <c r="D191" s="192"/>
      <c r="E191" s="99"/>
      <c r="F191" s="90">
        <v>1988</v>
      </c>
      <c r="G191" s="91">
        <v>1963</v>
      </c>
      <c r="H191" s="51">
        <f t="shared" si="38"/>
        <v>25</v>
      </c>
      <c r="I191" s="93">
        <f t="shared" si="39"/>
        <v>4498</v>
      </c>
      <c r="J191" s="101">
        <v>4477</v>
      </c>
      <c r="K191" s="93">
        <v>2334</v>
      </c>
      <c r="L191" s="93">
        <v>2164</v>
      </c>
      <c r="M191" s="95">
        <f t="shared" si="40"/>
        <v>21</v>
      </c>
      <c r="N191" s="93">
        <f t="shared" si="41"/>
        <v>4333.333333333333</v>
      </c>
      <c r="O191" s="96">
        <v>1.038</v>
      </c>
    </row>
    <row r="192" spans="1:17" ht="13.5" customHeight="1" x14ac:dyDescent="0.15">
      <c r="A192" s="97"/>
      <c r="B192" s="98"/>
      <c r="C192" s="192" t="s">
        <v>130</v>
      </c>
      <c r="D192" s="192"/>
      <c r="E192" s="99"/>
      <c r="F192" s="90">
        <v>1040</v>
      </c>
      <c r="G192" s="91">
        <v>1056</v>
      </c>
      <c r="H192" s="51">
        <f t="shared" si="38"/>
        <v>-16</v>
      </c>
      <c r="I192" s="93">
        <f t="shared" si="39"/>
        <v>2271</v>
      </c>
      <c r="J192" s="101">
        <v>2339</v>
      </c>
      <c r="K192" s="93">
        <v>1139</v>
      </c>
      <c r="L192" s="93">
        <v>1132</v>
      </c>
      <c r="M192" s="95">
        <f t="shared" si="40"/>
        <v>-68</v>
      </c>
      <c r="N192" s="93">
        <f t="shared" si="41"/>
        <v>1277.9966235227912</v>
      </c>
      <c r="O192" s="96">
        <v>1.7769999999999999</v>
      </c>
    </row>
    <row r="193" spans="1:17" x14ac:dyDescent="0.15">
      <c r="A193" s="97"/>
      <c r="B193" s="98"/>
      <c r="C193" s="100" t="s">
        <v>131</v>
      </c>
      <c r="D193" s="99" t="s">
        <v>28</v>
      </c>
      <c r="E193" s="100"/>
      <c r="F193" s="90">
        <v>961</v>
      </c>
      <c r="G193" s="91">
        <v>953</v>
      </c>
      <c r="H193" s="51">
        <f t="shared" si="38"/>
        <v>8</v>
      </c>
      <c r="I193" s="93">
        <f t="shared" si="39"/>
        <v>2142</v>
      </c>
      <c r="J193" s="101">
        <v>2166</v>
      </c>
      <c r="K193" s="93">
        <v>1089</v>
      </c>
      <c r="L193" s="93">
        <v>1053</v>
      </c>
      <c r="M193" s="95">
        <f t="shared" si="40"/>
        <v>-24</v>
      </c>
      <c r="N193" s="93">
        <f t="shared" si="41"/>
        <v>3852.5179856115105</v>
      </c>
      <c r="O193" s="96">
        <v>0.55600000000000005</v>
      </c>
    </row>
    <row r="194" spans="1:17" x14ac:dyDescent="0.15">
      <c r="A194" s="97"/>
      <c r="B194" s="98"/>
      <c r="C194" s="100"/>
      <c r="D194" s="98"/>
      <c r="E194" s="98"/>
      <c r="F194" s="90"/>
      <c r="G194" s="102"/>
      <c r="H194" s="92"/>
      <c r="I194" s="93"/>
      <c r="J194" s="101"/>
      <c r="K194" s="93"/>
      <c r="L194" s="93"/>
      <c r="M194" s="95"/>
      <c r="N194" s="93"/>
      <c r="O194" s="96"/>
    </row>
    <row r="195" spans="1:17" x14ac:dyDescent="0.15">
      <c r="A195" s="97"/>
      <c r="B195" s="98"/>
      <c r="C195" s="100" t="s">
        <v>131</v>
      </c>
      <c r="D195" s="99" t="s">
        <v>85</v>
      </c>
      <c r="E195" s="100"/>
      <c r="F195" s="90">
        <v>2420</v>
      </c>
      <c r="G195" s="91">
        <v>2414</v>
      </c>
      <c r="H195" s="92">
        <f t="shared" si="38"/>
        <v>6</v>
      </c>
      <c r="I195" s="93">
        <f t="shared" ref="I195:I196" si="42">+K195+L195</f>
        <v>5833</v>
      </c>
      <c r="J195" s="101">
        <v>5945</v>
      </c>
      <c r="K195" s="93">
        <v>2916</v>
      </c>
      <c r="L195" s="93">
        <v>2917</v>
      </c>
      <c r="M195" s="95">
        <f t="shared" si="40"/>
        <v>-112</v>
      </c>
      <c r="N195" s="93">
        <f t="shared" si="41"/>
        <v>3748.7146529562979</v>
      </c>
      <c r="O195" s="96">
        <v>1.556</v>
      </c>
    </row>
    <row r="196" spans="1:17" x14ac:dyDescent="0.15">
      <c r="A196" s="97"/>
      <c r="B196" s="98"/>
      <c r="C196" s="100" t="s">
        <v>131</v>
      </c>
      <c r="D196" s="99" t="s">
        <v>91</v>
      </c>
      <c r="E196" s="100"/>
      <c r="F196" s="90">
        <v>1720</v>
      </c>
      <c r="G196" s="91">
        <v>1708</v>
      </c>
      <c r="H196" s="92">
        <f t="shared" si="38"/>
        <v>12</v>
      </c>
      <c r="I196" s="93">
        <f t="shared" si="42"/>
        <v>3546</v>
      </c>
      <c r="J196" s="101">
        <v>3568</v>
      </c>
      <c r="K196" s="93">
        <v>1718</v>
      </c>
      <c r="L196" s="93">
        <v>1828</v>
      </c>
      <c r="M196" s="95">
        <f t="shared" si="40"/>
        <v>-22</v>
      </c>
      <c r="N196" s="93">
        <f t="shared" si="41"/>
        <v>1020.7253886010362</v>
      </c>
      <c r="O196" s="96">
        <v>3.4740000000000002</v>
      </c>
    </row>
    <row r="197" spans="1:17" x14ac:dyDescent="0.15">
      <c r="A197" s="97"/>
      <c r="B197" s="98"/>
      <c r="C197" s="100"/>
      <c r="D197" s="100"/>
      <c r="E197" s="100"/>
      <c r="F197" s="103"/>
      <c r="G197" s="104"/>
      <c r="H197" s="92"/>
      <c r="I197" s="105"/>
      <c r="J197" s="105"/>
      <c r="K197" s="104"/>
      <c r="L197" s="104"/>
      <c r="M197" s="92"/>
      <c r="N197" s="105"/>
      <c r="O197" s="106"/>
    </row>
    <row r="198" spans="1:17" s="31" customFormat="1" ht="13.5" customHeight="1" x14ac:dyDescent="0.15">
      <c r="A198" s="107"/>
      <c r="B198" s="191" t="s">
        <v>132</v>
      </c>
      <c r="C198" s="191"/>
      <c r="D198" s="191"/>
      <c r="E198" s="108"/>
      <c r="F198" s="109">
        <f>SUM(F200:F203)</f>
        <v>6444</v>
      </c>
      <c r="G198" s="110">
        <v>6377</v>
      </c>
      <c r="H198" s="111">
        <f>F198-G198</f>
        <v>67</v>
      </c>
      <c r="I198" s="112">
        <f>K198+L198</f>
        <v>13616</v>
      </c>
      <c r="J198" s="112">
        <v>13678</v>
      </c>
      <c r="K198" s="112">
        <f>SUM(K200:K203)</f>
        <v>6855</v>
      </c>
      <c r="L198" s="112">
        <f>SUM(L200:L203)</f>
        <v>6761</v>
      </c>
      <c r="M198" s="111">
        <f>I198-J198</f>
        <v>-62</v>
      </c>
      <c r="N198" s="112">
        <f>I198/O198</f>
        <v>365.20666255397902</v>
      </c>
      <c r="O198" s="113">
        <v>37.283000000000001</v>
      </c>
      <c r="P198" s="114"/>
      <c r="Q198" s="30"/>
    </row>
    <row r="199" spans="1:17" x14ac:dyDescent="0.15">
      <c r="A199" s="97"/>
      <c r="B199" s="98"/>
      <c r="C199" s="100"/>
      <c r="D199" s="100"/>
      <c r="E199" s="100"/>
      <c r="F199" s="103"/>
      <c r="G199" s="104"/>
      <c r="H199" s="92"/>
      <c r="I199" s="105"/>
      <c r="J199" s="105"/>
      <c r="K199" s="104"/>
      <c r="L199" s="104"/>
      <c r="M199" s="92"/>
      <c r="N199" s="105"/>
      <c r="O199" s="106"/>
    </row>
    <row r="200" spans="1:17" ht="13.5" customHeight="1" x14ac:dyDescent="0.15">
      <c r="A200" s="97"/>
      <c r="B200" s="98"/>
      <c r="C200" s="192" t="s">
        <v>133</v>
      </c>
      <c r="D200" s="192"/>
      <c r="E200" s="99"/>
      <c r="F200" s="90">
        <v>3179</v>
      </c>
      <c r="G200" s="91">
        <v>3136</v>
      </c>
      <c r="H200" s="92">
        <f>F200-G200</f>
        <v>43</v>
      </c>
      <c r="I200" s="93">
        <f t="shared" ref="I200:I203" si="43">+K200+L200</f>
        <v>7057</v>
      </c>
      <c r="J200" s="101">
        <v>7069</v>
      </c>
      <c r="K200" s="93">
        <v>3502</v>
      </c>
      <c r="L200" s="93">
        <v>3555</v>
      </c>
      <c r="M200" s="95">
        <f>I200-J200</f>
        <v>-12</v>
      </c>
      <c r="N200" s="93">
        <f>I200/O200</f>
        <v>1248.1429076759816</v>
      </c>
      <c r="O200" s="96">
        <v>5.6539999999999999</v>
      </c>
    </row>
    <row r="201" spans="1:17" ht="13.5" customHeight="1" x14ac:dyDescent="0.15">
      <c r="A201" s="97"/>
      <c r="B201" s="98"/>
      <c r="C201" s="192" t="s">
        <v>134</v>
      </c>
      <c r="D201" s="192"/>
      <c r="E201" s="99"/>
      <c r="F201" s="90">
        <v>351</v>
      </c>
      <c r="G201" s="91">
        <v>357</v>
      </c>
      <c r="H201" s="92">
        <f>F201-G201</f>
        <v>-6</v>
      </c>
      <c r="I201" s="93">
        <f t="shared" si="43"/>
        <v>700</v>
      </c>
      <c r="J201" s="101">
        <v>711</v>
      </c>
      <c r="K201" s="93">
        <v>363</v>
      </c>
      <c r="L201" s="93">
        <v>337</v>
      </c>
      <c r="M201" s="95">
        <f>I201-J201</f>
        <v>-11</v>
      </c>
      <c r="N201" s="93">
        <f>I201/O201</f>
        <v>30.610460031485047</v>
      </c>
      <c r="O201" s="96">
        <v>22.867999999999999</v>
      </c>
    </row>
    <row r="202" spans="1:17" ht="13.5" customHeight="1" x14ac:dyDescent="0.15">
      <c r="A202" s="97"/>
      <c r="B202" s="98"/>
      <c r="C202" s="192" t="s">
        <v>135</v>
      </c>
      <c r="D202" s="192"/>
      <c r="E202" s="99"/>
      <c r="F202" s="90">
        <v>2807</v>
      </c>
      <c r="G202" s="91">
        <v>2778</v>
      </c>
      <c r="H202" s="92">
        <f>F202-G202</f>
        <v>29</v>
      </c>
      <c r="I202" s="93">
        <f t="shared" si="43"/>
        <v>5642</v>
      </c>
      <c r="J202" s="101">
        <v>5680</v>
      </c>
      <c r="K202" s="93">
        <v>2877</v>
      </c>
      <c r="L202" s="93">
        <v>2765</v>
      </c>
      <c r="M202" s="95">
        <f>I202-J202</f>
        <v>-38</v>
      </c>
      <c r="N202" s="93">
        <f>I202/O202</f>
        <v>2447.7223427331887</v>
      </c>
      <c r="O202" s="96">
        <v>2.3050000000000002</v>
      </c>
    </row>
    <row r="203" spans="1:17" ht="13.5" customHeight="1" x14ac:dyDescent="0.15">
      <c r="A203" s="97"/>
      <c r="B203" s="98"/>
      <c r="C203" s="192" t="s">
        <v>136</v>
      </c>
      <c r="D203" s="192"/>
      <c r="E203" s="99"/>
      <c r="F203" s="90">
        <v>107</v>
      </c>
      <c r="G203" s="91">
        <v>106</v>
      </c>
      <c r="H203" s="92">
        <f>F203-G203</f>
        <v>1</v>
      </c>
      <c r="I203" s="93">
        <f t="shared" si="43"/>
        <v>217</v>
      </c>
      <c r="J203" s="101">
        <v>218</v>
      </c>
      <c r="K203" s="93">
        <v>113</v>
      </c>
      <c r="L203" s="93">
        <v>104</v>
      </c>
      <c r="M203" s="95">
        <f>I203-J203</f>
        <v>-1</v>
      </c>
      <c r="N203" s="93">
        <f>I203/O203</f>
        <v>33.612143742255263</v>
      </c>
      <c r="O203" s="96">
        <v>6.4560000000000004</v>
      </c>
    </row>
    <row r="204" spans="1:17" x14ac:dyDescent="0.15">
      <c r="A204" s="97"/>
      <c r="B204" s="98"/>
      <c r="C204" s="100"/>
      <c r="D204" s="100"/>
      <c r="E204" s="100"/>
      <c r="F204" s="103"/>
      <c r="G204" s="104"/>
      <c r="H204" s="92"/>
      <c r="I204" s="105"/>
      <c r="J204" s="105"/>
      <c r="K204" s="104"/>
      <c r="L204" s="104"/>
      <c r="M204" s="92"/>
      <c r="N204" s="105"/>
      <c r="O204" s="106"/>
    </row>
    <row r="205" spans="1:17" s="31" customFormat="1" ht="13.5" customHeight="1" x14ac:dyDescent="0.15">
      <c r="A205" s="107"/>
      <c r="B205" s="191" t="s">
        <v>137</v>
      </c>
      <c r="C205" s="191"/>
      <c r="D205" s="191"/>
      <c r="E205" s="108"/>
      <c r="F205" s="109">
        <f>SUM(F207:F211)</f>
        <v>15244</v>
      </c>
      <c r="G205" s="110">
        <v>15252</v>
      </c>
      <c r="H205" s="111">
        <f>F205-G205</f>
        <v>-8</v>
      </c>
      <c r="I205" s="112">
        <f>K205+L205</f>
        <v>31636</v>
      </c>
      <c r="J205" s="112">
        <v>31811</v>
      </c>
      <c r="K205" s="112">
        <f>SUM(K207:K211)</f>
        <v>15689</v>
      </c>
      <c r="L205" s="112">
        <f>SUM(L207:L211)</f>
        <v>15947</v>
      </c>
      <c r="M205" s="111">
        <f>I205-J205</f>
        <v>-175</v>
      </c>
      <c r="N205" s="112">
        <f>I205/O205</f>
        <v>1302.4289831206258</v>
      </c>
      <c r="O205" s="113">
        <v>24.29</v>
      </c>
      <c r="P205" s="114"/>
      <c r="Q205" s="30"/>
    </row>
    <row r="206" spans="1:17" x14ac:dyDescent="0.15">
      <c r="A206" s="97"/>
      <c r="B206" s="98"/>
      <c r="C206" s="100"/>
      <c r="D206" s="100"/>
      <c r="E206" s="100"/>
      <c r="F206" s="103"/>
      <c r="G206" s="104"/>
      <c r="H206" s="92"/>
      <c r="I206" s="105"/>
      <c r="J206" s="105"/>
      <c r="K206" s="104"/>
      <c r="L206" s="104"/>
      <c r="M206" s="92"/>
      <c r="N206" s="105"/>
      <c r="O206" s="106"/>
    </row>
    <row r="207" spans="1:17" ht="13.5" customHeight="1" x14ac:dyDescent="0.15">
      <c r="A207" s="97"/>
      <c r="B207" s="98"/>
      <c r="C207" s="192" t="s">
        <v>138</v>
      </c>
      <c r="D207" s="192"/>
      <c r="E207" s="99"/>
      <c r="F207" s="90">
        <v>5654</v>
      </c>
      <c r="G207" s="91">
        <v>5587</v>
      </c>
      <c r="H207" s="92">
        <f>F207-G207</f>
        <v>67</v>
      </c>
      <c r="I207" s="93">
        <f t="shared" ref="I207:I211" si="44">+K207+L207</f>
        <v>12138</v>
      </c>
      <c r="J207" s="101">
        <v>12149</v>
      </c>
      <c r="K207" s="93">
        <v>6091</v>
      </c>
      <c r="L207" s="93">
        <v>6047</v>
      </c>
      <c r="M207" s="95">
        <f>I207-J207</f>
        <v>-11</v>
      </c>
      <c r="N207" s="93">
        <f>I207/O207</f>
        <v>2424.2061114439784</v>
      </c>
      <c r="O207" s="96">
        <v>5.0069999999999997</v>
      </c>
    </row>
    <row r="208" spans="1:17" ht="13.5" customHeight="1" x14ac:dyDescent="0.15">
      <c r="A208" s="97"/>
      <c r="B208" s="98"/>
      <c r="C208" s="192" t="s">
        <v>139</v>
      </c>
      <c r="D208" s="192"/>
      <c r="E208" s="99"/>
      <c r="F208" s="90">
        <v>733</v>
      </c>
      <c r="G208" s="91">
        <v>739</v>
      </c>
      <c r="H208" s="92">
        <f>F208-G208</f>
        <v>-6</v>
      </c>
      <c r="I208" s="93">
        <f t="shared" si="44"/>
        <v>1484</v>
      </c>
      <c r="J208" s="101">
        <v>1511</v>
      </c>
      <c r="K208" s="93">
        <v>741</v>
      </c>
      <c r="L208" s="93">
        <v>743</v>
      </c>
      <c r="M208" s="95">
        <f>I208-J208</f>
        <v>-27</v>
      </c>
      <c r="N208" s="93">
        <f>I208/O208</f>
        <v>186.87822692356127</v>
      </c>
      <c r="O208" s="96">
        <v>7.9409999999999998</v>
      </c>
    </row>
    <row r="209" spans="1:17" ht="13.5" customHeight="1" x14ac:dyDescent="0.15">
      <c r="A209" s="97"/>
      <c r="B209" s="98"/>
      <c r="C209" s="192" t="s">
        <v>140</v>
      </c>
      <c r="D209" s="192"/>
      <c r="E209" s="99"/>
      <c r="F209" s="90">
        <v>3152</v>
      </c>
      <c r="G209" s="91">
        <v>3211</v>
      </c>
      <c r="H209" s="92">
        <f>F209-G209</f>
        <v>-59</v>
      </c>
      <c r="I209" s="93">
        <f t="shared" si="44"/>
        <v>6413</v>
      </c>
      <c r="J209" s="101">
        <v>6533</v>
      </c>
      <c r="K209" s="93">
        <v>3171</v>
      </c>
      <c r="L209" s="93">
        <v>3242</v>
      </c>
      <c r="M209" s="95">
        <f>I209-J209</f>
        <v>-120</v>
      </c>
      <c r="N209" s="93">
        <f>I209/O209</f>
        <v>2642.356819118253</v>
      </c>
      <c r="O209" s="96">
        <v>2.427</v>
      </c>
    </row>
    <row r="210" spans="1:17" ht="13.5" customHeight="1" x14ac:dyDescent="0.15">
      <c r="A210" s="97"/>
      <c r="B210" s="98"/>
      <c r="C210" s="192" t="s">
        <v>141</v>
      </c>
      <c r="D210" s="192"/>
      <c r="E210" s="99"/>
      <c r="F210" s="90">
        <v>4049</v>
      </c>
      <c r="G210" s="91">
        <v>4046</v>
      </c>
      <c r="H210" s="92">
        <f>F210-G210</f>
        <v>3</v>
      </c>
      <c r="I210" s="93">
        <f t="shared" si="44"/>
        <v>8923</v>
      </c>
      <c r="J210" s="101">
        <v>8901</v>
      </c>
      <c r="K210" s="93">
        <v>4423</v>
      </c>
      <c r="L210" s="93">
        <v>4500</v>
      </c>
      <c r="M210" s="95">
        <f>I210-J210</f>
        <v>22</v>
      </c>
      <c r="N210" s="93">
        <f>I210/O210</f>
        <v>5494.458128078817</v>
      </c>
      <c r="O210" s="96">
        <v>1.6240000000000001</v>
      </c>
    </row>
    <row r="211" spans="1:17" ht="13.5" customHeight="1" x14ac:dyDescent="0.15">
      <c r="A211" s="97"/>
      <c r="B211" s="98"/>
      <c r="C211" s="192" t="s">
        <v>142</v>
      </c>
      <c r="D211" s="192"/>
      <c r="E211" s="99"/>
      <c r="F211" s="90">
        <v>1656</v>
      </c>
      <c r="G211" s="91">
        <v>1669</v>
      </c>
      <c r="H211" s="92">
        <f>F211-G211</f>
        <v>-13</v>
      </c>
      <c r="I211" s="93">
        <f t="shared" si="44"/>
        <v>2678</v>
      </c>
      <c r="J211" s="101">
        <v>2717</v>
      </c>
      <c r="K211" s="93">
        <v>1263</v>
      </c>
      <c r="L211" s="93">
        <v>1415</v>
      </c>
      <c r="M211" s="95">
        <f>I211-J211</f>
        <v>-39</v>
      </c>
      <c r="N211" s="93">
        <f>I211/O211</f>
        <v>367.30215333973388</v>
      </c>
      <c r="O211" s="96">
        <v>7.2910000000000004</v>
      </c>
    </row>
    <row r="212" spans="1:17" x14ac:dyDescent="0.15">
      <c r="A212" s="97"/>
      <c r="B212" s="98"/>
      <c r="C212" s="100"/>
      <c r="D212" s="100"/>
      <c r="E212" s="100"/>
      <c r="F212" s="103"/>
      <c r="G212" s="104"/>
      <c r="H212" s="92"/>
      <c r="I212" s="105"/>
      <c r="J212" s="105"/>
      <c r="K212" s="104"/>
      <c r="L212" s="104"/>
      <c r="M212" s="92"/>
      <c r="N212" s="105"/>
      <c r="O212" s="106"/>
    </row>
    <row r="213" spans="1:17" s="31" customFormat="1" ht="13.5" customHeight="1" x14ac:dyDescent="0.15">
      <c r="A213" s="107"/>
      <c r="B213" s="191" t="s">
        <v>143</v>
      </c>
      <c r="C213" s="191"/>
      <c r="D213" s="191"/>
      <c r="E213" s="108"/>
      <c r="F213" s="109">
        <f>SUM(F215,F225:F240)</f>
        <v>8027</v>
      </c>
      <c r="G213" s="110">
        <v>8514</v>
      </c>
      <c r="H213" s="111">
        <f>F213-G213</f>
        <v>-487</v>
      </c>
      <c r="I213" s="112">
        <f>K213+L213</f>
        <v>13615</v>
      </c>
      <c r="J213" s="112">
        <v>14260</v>
      </c>
      <c r="K213" s="112">
        <f>SUM(K215,K225:K240)</f>
        <v>6988</v>
      </c>
      <c r="L213" s="112">
        <f>SUM(L215,L225:L240)</f>
        <v>6627</v>
      </c>
      <c r="M213" s="111">
        <f>I213-J213</f>
        <v>-645</v>
      </c>
      <c r="N213" s="112">
        <f>I213/O213</f>
        <v>937.99517740268686</v>
      </c>
      <c r="O213" s="113">
        <v>14.515000000000001</v>
      </c>
      <c r="P213" s="114"/>
      <c r="Q213" s="30"/>
    </row>
    <row r="214" spans="1:17" s="31" customFormat="1" ht="13.5" customHeight="1" x14ac:dyDescent="0.15">
      <c r="A214" s="123"/>
      <c r="B214" s="124"/>
      <c r="C214" s="124"/>
      <c r="D214" s="124"/>
      <c r="E214" s="124"/>
      <c r="F214" s="125"/>
      <c r="G214" s="126"/>
      <c r="H214" s="92"/>
      <c r="I214" s="126"/>
      <c r="J214" s="126"/>
      <c r="K214" s="126"/>
      <c r="L214" s="126"/>
      <c r="M214" s="92"/>
      <c r="N214" s="126"/>
      <c r="O214" s="127"/>
      <c r="P214" s="114"/>
      <c r="Q214" s="30"/>
    </row>
    <row r="215" spans="1:17" ht="13.5" customHeight="1" x14ac:dyDescent="0.15">
      <c r="A215" s="72"/>
      <c r="B215" s="87"/>
      <c r="C215" s="199" t="s">
        <v>144</v>
      </c>
      <c r="D215" s="199"/>
      <c r="E215" s="88"/>
      <c r="F215" s="90">
        <v>50</v>
      </c>
      <c r="G215" s="91">
        <v>51</v>
      </c>
      <c r="H215" s="92">
        <f>F215-G215</f>
        <v>-1</v>
      </c>
      <c r="I215" s="93">
        <f t="shared" ref="I215" si="45">+K215+L215</f>
        <v>93</v>
      </c>
      <c r="J215" s="101">
        <v>99</v>
      </c>
      <c r="K215" s="93">
        <v>55</v>
      </c>
      <c r="L215" s="93">
        <v>38</v>
      </c>
      <c r="M215" s="95">
        <f>I215-J215</f>
        <v>-6</v>
      </c>
      <c r="N215" s="93">
        <f>I215/O215</f>
        <v>502.70270270270271</v>
      </c>
      <c r="O215" s="96">
        <v>0.185</v>
      </c>
    </row>
    <row r="216" spans="1:17" ht="6.75" customHeight="1" x14ac:dyDescent="0.15">
      <c r="A216" s="72"/>
      <c r="B216" s="72"/>
      <c r="C216" s="72"/>
      <c r="D216" s="72"/>
      <c r="E216" s="128"/>
      <c r="I216" s="129"/>
    </row>
    <row r="217" spans="1:17" ht="18" customHeight="1" x14ac:dyDescent="0.15">
      <c r="A217" s="200" t="s">
        <v>103</v>
      </c>
      <c r="B217" s="201"/>
      <c r="C217" s="201"/>
      <c r="D217" s="201"/>
      <c r="E217" s="201"/>
      <c r="F217" s="201"/>
      <c r="G217" s="201"/>
      <c r="H217" s="202"/>
      <c r="I217" s="202"/>
      <c r="J217" s="202"/>
      <c r="K217" s="202"/>
      <c r="L217" s="202"/>
      <c r="M217" s="202"/>
      <c r="N217" s="196"/>
      <c r="O217" s="196"/>
    </row>
    <row r="218" spans="1:17" ht="18" customHeight="1" x14ac:dyDescent="0.15">
      <c r="A218" s="72"/>
      <c r="B218" s="72"/>
      <c r="C218" s="130"/>
      <c r="D218" s="130"/>
      <c r="E218" s="130"/>
    </row>
    <row r="219" spans="1:17" ht="4.5" customHeight="1" thickBot="1" x14ac:dyDescent="0.2">
      <c r="A219" s="72"/>
      <c r="B219" s="72"/>
      <c r="C219" s="72"/>
      <c r="D219" s="72"/>
      <c r="E219" s="72"/>
    </row>
    <row r="220" spans="1:17" s="2" customFormat="1" ht="14.25" customHeight="1" x14ac:dyDescent="0.15">
      <c r="A220" s="75"/>
      <c r="B220" s="174" t="s">
        <v>2</v>
      </c>
      <c r="C220" s="174"/>
      <c r="D220" s="174"/>
      <c r="E220" s="76"/>
      <c r="F220" s="177" t="s">
        <v>3</v>
      </c>
      <c r="G220" s="179" t="s">
        <v>4</v>
      </c>
      <c r="H220" s="180" t="s">
        <v>5</v>
      </c>
      <c r="I220" s="177" t="s">
        <v>6</v>
      </c>
      <c r="J220" s="177"/>
      <c r="K220" s="183"/>
      <c r="L220" s="183"/>
      <c r="M220" s="183"/>
      <c r="N220" s="184" t="s">
        <v>104</v>
      </c>
      <c r="O220" s="187" t="s">
        <v>105</v>
      </c>
      <c r="P220" s="1"/>
      <c r="Q220" s="1"/>
    </row>
    <row r="221" spans="1:17" s="2" customFormat="1" ht="14.25" customHeight="1" x14ac:dyDescent="0.15">
      <c r="A221" s="77"/>
      <c r="B221" s="175"/>
      <c r="C221" s="175"/>
      <c r="D221" s="175"/>
      <c r="E221" s="78"/>
      <c r="F221" s="178"/>
      <c r="G221" s="178"/>
      <c r="H221" s="181"/>
      <c r="I221" s="178"/>
      <c r="J221" s="178"/>
      <c r="K221" s="178"/>
      <c r="L221" s="178"/>
      <c r="M221" s="178"/>
      <c r="N221" s="185"/>
      <c r="O221" s="188"/>
      <c r="P221" s="1"/>
      <c r="Q221" s="1"/>
    </row>
    <row r="222" spans="1:17" s="2" customFormat="1" ht="14.25" customHeight="1" x14ac:dyDescent="0.15">
      <c r="A222" s="77"/>
      <c r="B222" s="175"/>
      <c r="C222" s="175"/>
      <c r="D222" s="175"/>
      <c r="E222" s="78"/>
      <c r="F222" s="178"/>
      <c r="G222" s="178"/>
      <c r="H222" s="181"/>
      <c r="I222" s="189" t="s">
        <v>9</v>
      </c>
      <c r="J222" s="190" t="s">
        <v>10</v>
      </c>
      <c r="K222" s="189" t="s">
        <v>11</v>
      </c>
      <c r="L222" s="189" t="s">
        <v>12</v>
      </c>
      <c r="M222" s="189" t="s">
        <v>13</v>
      </c>
      <c r="N222" s="185"/>
      <c r="O222" s="188"/>
      <c r="P222" s="1"/>
      <c r="Q222" s="1"/>
    </row>
    <row r="223" spans="1:17" s="2" customFormat="1" ht="14.25" customHeight="1" x14ac:dyDescent="0.15">
      <c r="A223" s="79"/>
      <c r="B223" s="176"/>
      <c r="C223" s="176"/>
      <c r="D223" s="176"/>
      <c r="E223" s="80"/>
      <c r="F223" s="178"/>
      <c r="G223" s="178"/>
      <c r="H223" s="182"/>
      <c r="I223" s="178"/>
      <c r="J223" s="182"/>
      <c r="K223" s="178"/>
      <c r="L223" s="178"/>
      <c r="M223" s="178"/>
      <c r="N223" s="186"/>
      <c r="O223" s="188"/>
      <c r="P223" s="1"/>
      <c r="Q223" s="1"/>
    </row>
    <row r="224" spans="1:17" ht="6.95" customHeight="1" x14ac:dyDescent="0.15">
      <c r="A224" s="72"/>
      <c r="B224" s="81"/>
      <c r="C224" s="82"/>
      <c r="D224" s="82"/>
      <c r="E224" s="82"/>
      <c r="F224" s="131"/>
      <c r="G224" s="84"/>
      <c r="H224" s="85"/>
      <c r="I224" s="84"/>
      <c r="J224" s="84"/>
      <c r="K224" s="84"/>
      <c r="L224" s="84"/>
      <c r="M224" s="85"/>
      <c r="N224" s="84"/>
      <c r="O224" s="86"/>
    </row>
    <row r="225" spans="1:15" ht="12.75" customHeight="1" x14ac:dyDescent="0.15">
      <c r="A225" s="72"/>
      <c r="B225" s="87"/>
      <c r="C225" s="199" t="s">
        <v>145</v>
      </c>
      <c r="D225" s="199"/>
      <c r="E225" s="88"/>
      <c r="F225" s="90">
        <v>1129</v>
      </c>
      <c r="G225" s="91">
        <v>1145</v>
      </c>
      <c r="H225" s="92">
        <f t="shared" ref="H225:H240" si="46">F225-G225</f>
        <v>-16</v>
      </c>
      <c r="I225" s="93">
        <f t="shared" ref="I225:I234" si="47">+K225+L225</f>
        <v>1844</v>
      </c>
      <c r="J225" s="93">
        <v>1873</v>
      </c>
      <c r="K225" s="93">
        <v>1032</v>
      </c>
      <c r="L225" s="93">
        <v>812</v>
      </c>
      <c r="M225" s="95">
        <f t="shared" ref="M225:M240" si="48">I225-J225</f>
        <v>-29</v>
      </c>
      <c r="N225" s="93">
        <f t="shared" ref="N225:N240" si="49">I225/O225</f>
        <v>2550.4840940525587</v>
      </c>
      <c r="O225" s="96">
        <v>0.72299999999999998</v>
      </c>
    </row>
    <row r="226" spans="1:15" ht="12.75" customHeight="1" x14ac:dyDescent="0.15">
      <c r="A226" s="72"/>
      <c r="B226" s="87"/>
      <c r="C226" s="88" t="s">
        <v>146</v>
      </c>
      <c r="D226" s="88" t="s">
        <v>28</v>
      </c>
      <c r="E226" s="89"/>
      <c r="F226" s="90">
        <v>425</v>
      </c>
      <c r="G226" s="91">
        <v>540</v>
      </c>
      <c r="H226" s="92">
        <f t="shared" si="46"/>
        <v>-115</v>
      </c>
      <c r="I226" s="93">
        <f t="shared" si="47"/>
        <v>623</v>
      </c>
      <c r="J226" s="93">
        <v>749</v>
      </c>
      <c r="K226" s="93">
        <v>360</v>
      </c>
      <c r="L226" s="93">
        <v>263</v>
      </c>
      <c r="M226" s="95">
        <f t="shared" si="48"/>
        <v>-126</v>
      </c>
      <c r="N226" s="93">
        <f t="shared" si="49"/>
        <v>862.88088642659284</v>
      </c>
      <c r="O226" s="96">
        <v>0.72199999999999998</v>
      </c>
    </row>
    <row r="227" spans="1:15" ht="12.75" customHeight="1" x14ac:dyDescent="0.15">
      <c r="A227" s="72"/>
      <c r="B227" s="87"/>
      <c r="C227" s="88" t="s">
        <v>146</v>
      </c>
      <c r="D227" s="88" t="s">
        <v>85</v>
      </c>
      <c r="E227" s="89"/>
      <c r="F227" s="90">
        <v>350</v>
      </c>
      <c r="G227" s="91">
        <v>389</v>
      </c>
      <c r="H227" s="92">
        <f t="shared" si="46"/>
        <v>-39</v>
      </c>
      <c r="I227" s="93">
        <f t="shared" si="47"/>
        <v>540</v>
      </c>
      <c r="J227" s="93">
        <v>599</v>
      </c>
      <c r="K227" s="93">
        <v>258</v>
      </c>
      <c r="L227" s="93">
        <v>282</v>
      </c>
      <c r="M227" s="95">
        <f t="shared" si="48"/>
        <v>-59</v>
      </c>
      <c r="N227" s="93">
        <f t="shared" si="49"/>
        <v>1205.3571428571429</v>
      </c>
      <c r="O227" s="96">
        <v>0.44800000000000001</v>
      </c>
    </row>
    <row r="228" spans="1:15" ht="12.75" customHeight="1" x14ac:dyDescent="0.15">
      <c r="A228" s="72"/>
      <c r="B228" s="87"/>
      <c r="C228" s="199" t="s">
        <v>147</v>
      </c>
      <c r="D228" s="199"/>
      <c r="E228" s="88"/>
      <c r="F228" s="90">
        <v>171</v>
      </c>
      <c r="G228" s="91">
        <v>180</v>
      </c>
      <c r="H228" s="92">
        <f t="shared" si="46"/>
        <v>-9</v>
      </c>
      <c r="I228" s="93">
        <f t="shared" si="47"/>
        <v>296</v>
      </c>
      <c r="J228" s="93">
        <v>318</v>
      </c>
      <c r="K228" s="93">
        <v>144</v>
      </c>
      <c r="L228" s="93">
        <v>152</v>
      </c>
      <c r="M228" s="95">
        <f t="shared" si="48"/>
        <v>-22</v>
      </c>
      <c r="N228" s="93">
        <f t="shared" si="49"/>
        <v>636.55913978494618</v>
      </c>
      <c r="O228" s="96">
        <v>0.46500000000000002</v>
      </c>
    </row>
    <row r="229" spans="1:15" ht="12.75" customHeight="1" x14ac:dyDescent="0.15">
      <c r="A229" s="72"/>
      <c r="B229" s="87"/>
      <c r="C229" s="199" t="s">
        <v>148</v>
      </c>
      <c r="D229" s="199"/>
      <c r="E229" s="88"/>
      <c r="F229" s="90">
        <v>866</v>
      </c>
      <c r="G229" s="91">
        <v>853</v>
      </c>
      <c r="H229" s="92">
        <f t="shared" si="46"/>
        <v>13</v>
      </c>
      <c r="I229" s="93">
        <f t="shared" si="47"/>
        <v>1567</v>
      </c>
      <c r="J229" s="93">
        <v>1557</v>
      </c>
      <c r="K229" s="93">
        <v>787</v>
      </c>
      <c r="L229" s="93">
        <v>780</v>
      </c>
      <c r="M229" s="95">
        <f t="shared" si="48"/>
        <v>10</v>
      </c>
      <c r="N229" s="93">
        <f t="shared" si="49"/>
        <v>1411.7117117117116</v>
      </c>
      <c r="O229" s="96">
        <v>1.1100000000000001</v>
      </c>
    </row>
    <row r="230" spans="1:15" ht="12.75" customHeight="1" x14ac:dyDescent="0.15">
      <c r="A230" s="72"/>
      <c r="B230" s="87"/>
      <c r="C230" s="88" t="s">
        <v>149</v>
      </c>
      <c r="D230" s="88" t="s">
        <v>28</v>
      </c>
      <c r="E230" s="89"/>
      <c r="F230" s="90">
        <v>348</v>
      </c>
      <c r="G230" s="91">
        <v>345</v>
      </c>
      <c r="H230" s="92">
        <f t="shared" si="46"/>
        <v>3</v>
      </c>
      <c r="I230" s="93">
        <f t="shared" si="47"/>
        <v>789</v>
      </c>
      <c r="J230" s="93">
        <v>783</v>
      </c>
      <c r="K230" s="93">
        <v>374</v>
      </c>
      <c r="L230" s="93">
        <v>415</v>
      </c>
      <c r="M230" s="95">
        <f t="shared" si="48"/>
        <v>6</v>
      </c>
      <c r="N230" s="93">
        <f t="shared" si="49"/>
        <v>8576.0869565217399</v>
      </c>
      <c r="O230" s="96">
        <v>9.1999999999999998E-2</v>
      </c>
    </row>
    <row r="231" spans="1:15" ht="12.75" customHeight="1" x14ac:dyDescent="0.15">
      <c r="A231" s="72"/>
      <c r="B231" s="87"/>
      <c r="C231" s="88" t="s">
        <v>149</v>
      </c>
      <c r="D231" s="88" t="s">
        <v>85</v>
      </c>
      <c r="E231" s="89"/>
      <c r="F231" s="90">
        <v>703</v>
      </c>
      <c r="G231" s="91">
        <v>692</v>
      </c>
      <c r="H231" s="92">
        <f t="shared" si="46"/>
        <v>11</v>
      </c>
      <c r="I231" s="93">
        <f t="shared" si="47"/>
        <v>1572</v>
      </c>
      <c r="J231" s="93">
        <v>1570</v>
      </c>
      <c r="K231" s="93">
        <v>760</v>
      </c>
      <c r="L231" s="93">
        <v>812</v>
      </c>
      <c r="M231" s="95">
        <f t="shared" si="48"/>
        <v>2</v>
      </c>
      <c r="N231" s="93">
        <f t="shared" si="49"/>
        <v>7345.7943925233649</v>
      </c>
      <c r="O231" s="96">
        <v>0.214</v>
      </c>
    </row>
    <row r="232" spans="1:15" ht="12.75" customHeight="1" x14ac:dyDescent="0.15">
      <c r="A232" s="72"/>
      <c r="B232" s="87"/>
      <c r="C232" s="88" t="s">
        <v>150</v>
      </c>
      <c r="D232" s="88" t="s">
        <v>28</v>
      </c>
      <c r="E232" s="89"/>
      <c r="F232" s="90">
        <v>1066</v>
      </c>
      <c r="G232" s="91">
        <v>1359</v>
      </c>
      <c r="H232" s="92">
        <f t="shared" si="46"/>
        <v>-293</v>
      </c>
      <c r="I232" s="93">
        <f t="shared" si="47"/>
        <v>1317</v>
      </c>
      <c r="J232" s="93">
        <v>1612</v>
      </c>
      <c r="K232" s="93">
        <v>697</v>
      </c>
      <c r="L232" s="93">
        <v>620</v>
      </c>
      <c r="M232" s="95">
        <f t="shared" si="48"/>
        <v>-295</v>
      </c>
      <c r="N232" s="93">
        <f t="shared" si="49"/>
        <v>3730.8781869688387</v>
      </c>
      <c r="O232" s="96">
        <v>0.35299999999999998</v>
      </c>
    </row>
    <row r="233" spans="1:15" ht="12.75" customHeight="1" x14ac:dyDescent="0.15">
      <c r="A233" s="72"/>
      <c r="B233" s="87"/>
      <c r="C233" s="88" t="s">
        <v>150</v>
      </c>
      <c r="D233" s="88" t="s">
        <v>85</v>
      </c>
      <c r="E233" s="89"/>
      <c r="F233" s="90">
        <v>449</v>
      </c>
      <c r="G233" s="91">
        <v>478</v>
      </c>
      <c r="H233" s="92">
        <f t="shared" si="46"/>
        <v>-29</v>
      </c>
      <c r="I233" s="93">
        <f t="shared" si="47"/>
        <v>744</v>
      </c>
      <c r="J233" s="93">
        <v>774</v>
      </c>
      <c r="K233" s="93">
        <v>386</v>
      </c>
      <c r="L233" s="93">
        <v>358</v>
      </c>
      <c r="M233" s="95">
        <f t="shared" si="48"/>
        <v>-30</v>
      </c>
      <c r="N233" s="93">
        <f t="shared" si="49"/>
        <v>1300.6993006993007</v>
      </c>
      <c r="O233" s="96">
        <v>0.57199999999999995</v>
      </c>
    </row>
    <row r="234" spans="1:15" ht="12.75" customHeight="1" x14ac:dyDescent="0.15">
      <c r="A234" s="72"/>
      <c r="B234" s="87"/>
      <c r="C234" s="88" t="s">
        <v>150</v>
      </c>
      <c r="D234" s="88" t="s">
        <v>91</v>
      </c>
      <c r="E234" s="89"/>
      <c r="F234" s="90">
        <v>357</v>
      </c>
      <c r="G234" s="91">
        <v>368</v>
      </c>
      <c r="H234" s="92">
        <f t="shared" si="46"/>
        <v>-11</v>
      </c>
      <c r="I234" s="93">
        <f t="shared" si="47"/>
        <v>554</v>
      </c>
      <c r="J234" s="93">
        <v>573</v>
      </c>
      <c r="K234" s="93">
        <v>263</v>
      </c>
      <c r="L234" s="93">
        <v>291</v>
      </c>
      <c r="M234" s="95">
        <f t="shared" si="48"/>
        <v>-19</v>
      </c>
      <c r="N234" s="93">
        <f t="shared" si="49"/>
        <v>2885.4166666666665</v>
      </c>
      <c r="O234" s="96">
        <v>0.192</v>
      </c>
    </row>
    <row r="235" spans="1:15" ht="12.75" customHeight="1" x14ac:dyDescent="0.15">
      <c r="A235" s="72"/>
      <c r="B235" s="87"/>
      <c r="C235" s="88"/>
      <c r="D235" s="87"/>
      <c r="E235" s="87"/>
      <c r="F235" s="90"/>
      <c r="G235" s="102"/>
      <c r="H235" s="92"/>
      <c r="I235" s="93"/>
      <c r="J235" s="93"/>
      <c r="K235" s="93"/>
      <c r="L235" s="93"/>
      <c r="M235" s="95"/>
      <c r="N235" s="93"/>
      <c r="O235" s="96"/>
    </row>
    <row r="236" spans="1:15" ht="12.75" customHeight="1" x14ac:dyDescent="0.15">
      <c r="A236" s="72"/>
      <c r="B236" s="87"/>
      <c r="C236" s="88" t="s">
        <v>151</v>
      </c>
      <c r="D236" s="88" t="s">
        <v>28</v>
      </c>
      <c r="E236" s="89"/>
      <c r="F236" s="90">
        <v>260</v>
      </c>
      <c r="G236" s="91">
        <v>268</v>
      </c>
      <c r="H236" s="92">
        <f t="shared" si="46"/>
        <v>-8</v>
      </c>
      <c r="I236" s="93">
        <f t="shared" ref="I236:I240" si="50">+K236+L236</f>
        <v>437</v>
      </c>
      <c r="J236" s="93">
        <v>460</v>
      </c>
      <c r="K236" s="93">
        <v>230</v>
      </c>
      <c r="L236" s="93">
        <v>207</v>
      </c>
      <c r="M236" s="95">
        <f t="shared" si="48"/>
        <v>-23</v>
      </c>
      <c r="N236" s="93">
        <f t="shared" si="49"/>
        <v>638.8888888888888</v>
      </c>
      <c r="O236" s="96">
        <v>0.68400000000000005</v>
      </c>
    </row>
    <row r="237" spans="1:15" ht="12.75" customHeight="1" x14ac:dyDescent="0.15">
      <c r="A237" s="72"/>
      <c r="B237" s="87"/>
      <c r="C237" s="88" t="s">
        <v>151</v>
      </c>
      <c r="D237" s="88" t="s">
        <v>85</v>
      </c>
      <c r="E237" s="89"/>
      <c r="F237" s="90">
        <v>67</v>
      </c>
      <c r="G237" s="91">
        <v>76</v>
      </c>
      <c r="H237" s="92">
        <f t="shared" si="46"/>
        <v>-9</v>
      </c>
      <c r="I237" s="93">
        <f t="shared" si="50"/>
        <v>110</v>
      </c>
      <c r="J237" s="93">
        <v>121</v>
      </c>
      <c r="K237" s="93">
        <v>52</v>
      </c>
      <c r="L237" s="93">
        <v>58</v>
      </c>
      <c r="M237" s="95">
        <f t="shared" si="48"/>
        <v>-11</v>
      </c>
      <c r="N237" s="93">
        <f t="shared" si="49"/>
        <v>136.47642679900744</v>
      </c>
      <c r="O237" s="96">
        <v>0.80600000000000005</v>
      </c>
    </row>
    <row r="238" spans="1:15" ht="12.75" customHeight="1" x14ac:dyDescent="0.15">
      <c r="A238" s="72"/>
      <c r="B238" s="87"/>
      <c r="C238" s="199" t="s">
        <v>152</v>
      </c>
      <c r="D238" s="199"/>
      <c r="E238" s="88"/>
      <c r="F238" s="90">
        <v>843</v>
      </c>
      <c r="G238" s="91">
        <v>841</v>
      </c>
      <c r="H238" s="92">
        <f t="shared" si="46"/>
        <v>2</v>
      </c>
      <c r="I238" s="93">
        <f t="shared" si="50"/>
        <v>1377</v>
      </c>
      <c r="J238" s="93">
        <v>1404</v>
      </c>
      <c r="K238" s="93">
        <v>672</v>
      </c>
      <c r="L238" s="93">
        <v>705</v>
      </c>
      <c r="M238" s="95">
        <f t="shared" si="48"/>
        <v>-27</v>
      </c>
      <c r="N238" s="93">
        <f t="shared" si="49"/>
        <v>735.9700694815607</v>
      </c>
      <c r="O238" s="96">
        <v>1.871</v>
      </c>
    </row>
    <row r="239" spans="1:15" ht="12.75" customHeight="1" x14ac:dyDescent="0.15">
      <c r="A239" s="72"/>
      <c r="B239" s="87"/>
      <c r="C239" s="199" t="s">
        <v>153</v>
      </c>
      <c r="D239" s="199"/>
      <c r="E239" s="88"/>
      <c r="F239" s="90">
        <v>787</v>
      </c>
      <c r="G239" s="91">
        <v>773</v>
      </c>
      <c r="H239" s="92">
        <f t="shared" si="46"/>
        <v>14</v>
      </c>
      <c r="I239" s="93">
        <f t="shared" si="50"/>
        <v>1399</v>
      </c>
      <c r="J239" s="93">
        <v>1408</v>
      </c>
      <c r="K239" s="93">
        <v>723</v>
      </c>
      <c r="L239" s="93">
        <v>676</v>
      </c>
      <c r="M239" s="95">
        <f t="shared" si="48"/>
        <v>-9</v>
      </c>
      <c r="N239" s="93">
        <f t="shared" si="49"/>
        <v>400.17162471395881</v>
      </c>
      <c r="O239" s="96">
        <v>3.496</v>
      </c>
    </row>
    <row r="240" spans="1:15" ht="12.75" customHeight="1" x14ac:dyDescent="0.15">
      <c r="A240" s="72"/>
      <c r="B240" s="87"/>
      <c r="C240" s="199" t="s">
        <v>154</v>
      </c>
      <c r="D240" s="199"/>
      <c r="E240" s="88"/>
      <c r="F240" s="90">
        <v>156</v>
      </c>
      <c r="G240" s="91">
        <v>156</v>
      </c>
      <c r="H240" s="92">
        <f t="shared" si="46"/>
        <v>0</v>
      </c>
      <c r="I240" s="93">
        <f t="shared" si="50"/>
        <v>353</v>
      </c>
      <c r="J240" s="93">
        <v>360</v>
      </c>
      <c r="K240" s="93">
        <v>195</v>
      </c>
      <c r="L240" s="93">
        <v>158</v>
      </c>
      <c r="M240" s="95">
        <f t="shared" si="48"/>
        <v>-7</v>
      </c>
      <c r="N240" s="93">
        <f t="shared" si="49"/>
        <v>136.71572424477151</v>
      </c>
      <c r="O240" s="96">
        <v>2.5819999999999999</v>
      </c>
    </row>
    <row r="241" spans="1:17" ht="12.75" customHeight="1" x14ac:dyDescent="0.15">
      <c r="A241" s="72"/>
      <c r="B241" s="87"/>
      <c r="C241" s="89"/>
      <c r="D241" s="89"/>
      <c r="E241" s="89"/>
      <c r="F241" s="103"/>
      <c r="G241" s="104"/>
      <c r="H241" s="92"/>
      <c r="I241" s="105"/>
      <c r="J241" s="132"/>
      <c r="K241" s="104"/>
      <c r="L241" s="104"/>
      <c r="M241" s="92"/>
      <c r="N241" s="105"/>
      <c r="O241" s="106"/>
    </row>
    <row r="242" spans="1:17" s="31" customFormat="1" ht="12.75" customHeight="1" x14ac:dyDescent="0.15">
      <c r="A242" s="123"/>
      <c r="B242" s="203" t="s">
        <v>155</v>
      </c>
      <c r="C242" s="203"/>
      <c r="D242" s="203"/>
      <c r="E242" s="124"/>
      <c r="F242" s="109">
        <f>SUM(F244:F264)</f>
        <v>19011</v>
      </c>
      <c r="G242" s="110">
        <v>18743</v>
      </c>
      <c r="H242" s="111">
        <f>F242-G242</f>
        <v>268</v>
      </c>
      <c r="I242" s="112">
        <f>K242+L242</f>
        <v>44777</v>
      </c>
      <c r="J242" s="112">
        <v>44546</v>
      </c>
      <c r="K242" s="112">
        <f>SUM(K244:K264)</f>
        <v>22426</v>
      </c>
      <c r="L242" s="112">
        <f>SUM(L244:L264)</f>
        <v>22351</v>
      </c>
      <c r="M242" s="111">
        <f>I242-J242</f>
        <v>231</v>
      </c>
      <c r="N242" s="112">
        <f>I242/O242</f>
        <v>5191.536231884058</v>
      </c>
      <c r="O242" s="113">
        <v>8.625</v>
      </c>
      <c r="P242" s="114"/>
      <c r="Q242" s="30"/>
    </row>
    <row r="243" spans="1:17" ht="12.75" customHeight="1" x14ac:dyDescent="0.15">
      <c r="A243" s="72"/>
      <c r="B243" s="87"/>
      <c r="C243" s="89"/>
      <c r="D243" s="89"/>
      <c r="E243" s="89"/>
      <c r="F243" s="103"/>
      <c r="G243" s="104"/>
      <c r="H243" s="92"/>
      <c r="I243" s="105"/>
      <c r="J243" s="132"/>
      <c r="K243" s="104"/>
      <c r="L243" s="104"/>
      <c r="M243" s="92"/>
      <c r="N243" s="105"/>
      <c r="O243" s="106"/>
    </row>
    <row r="244" spans="1:17" ht="12.75" customHeight="1" x14ac:dyDescent="0.15">
      <c r="A244" s="72"/>
      <c r="B244" s="87"/>
      <c r="C244" s="199" t="s">
        <v>156</v>
      </c>
      <c r="D244" s="199"/>
      <c r="E244" s="88"/>
      <c r="F244" s="90">
        <v>3253</v>
      </c>
      <c r="G244" s="91">
        <v>3230</v>
      </c>
      <c r="H244" s="92">
        <f t="shared" ref="H244:H264" si="51">F244-G244</f>
        <v>23</v>
      </c>
      <c r="I244" s="93">
        <f t="shared" ref="I244:I253" si="52">+K244+L244</f>
        <v>6683</v>
      </c>
      <c r="J244" s="93">
        <v>6670</v>
      </c>
      <c r="K244" s="93">
        <v>3460</v>
      </c>
      <c r="L244" s="93">
        <v>3223</v>
      </c>
      <c r="M244" s="95">
        <f t="shared" ref="M244:M291" si="53">I244-J244</f>
        <v>13</v>
      </c>
      <c r="N244" s="93">
        <f t="shared" ref="N244:N253" si="54">I244/O244</f>
        <v>4393.819855358317</v>
      </c>
      <c r="O244" s="96">
        <v>1.5209999999999999</v>
      </c>
    </row>
    <row r="245" spans="1:17" ht="12.75" customHeight="1" x14ac:dyDescent="0.15">
      <c r="A245" s="72"/>
      <c r="B245" s="87"/>
      <c r="C245" s="199" t="s">
        <v>157</v>
      </c>
      <c r="D245" s="199"/>
      <c r="E245" s="88"/>
      <c r="F245" s="90">
        <v>5903</v>
      </c>
      <c r="G245" s="91">
        <v>5873</v>
      </c>
      <c r="H245" s="92">
        <f t="shared" si="51"/>
        <v>30</v>
      </c>
      <c r="I245" s="93">
        <f t="shared" si="52"/>
        <v>12556</v>
      </c>
      <c r="J245" s="93">
        <v>12593</v>
      </c>
      <c r="K245" s="93">
        <v>6282</v>
      </c>
      <c r="L245" s="93">
        <v>6274</v>
      </c>
      <c r="M245" s="95">
        <f t="shared" si="53"/>
        <v>-37</v>
      </c>
      <c r="N245" s="93">
        <f t="shared" si="54"/>
        <v>4077.9473855147771</v>
      </c>
      <c r="O245" s="96">
        <v>3.0790000000000002</v>
      </c>
    </row>
    <row r="246" spans="1:17" ht="12.75" customHeight="1" x14ac:dyDescent="0.15">
      <c r="A246" s="72"/>
      <c r="B246" s="87"/>
      <c r="C246" s="88" t="s">
        <v>158</v>
      </c>
      <c r="D246" s="88" t="s">
        <v>28</v>
      </c>
      <c r="E246" s="89"/>
      <c r="F246" s="90">
        <v>286</v>
      </c>
      <c r="G246" s="91">
        <v>289</v>
      </c>
      <c r="H246" s="92">
        <f t="shared" si="51"/>
        <v>-3</v>
      </c>
      <c r="I246" s="93">
        <f t="shared" si="52"/>
        <v>545</v>
      </c>
      <c r="J246" s="93">
        <v>567</v>
      </c>
      <c r="K246" s="93">
        <v>280</v>
      </c>
      <c r="L246" s="93">
        <v>265</v>
      </c>
      <c r="M246" s="95">
        <f t="shared" si="53"/>
        <v>-22</v>
      </c>
      <c r="N246" s="93">
        <f t="shared" si="54"/>
        <v>5046.2962962962965</v>
      </c>
      <c r="O246" s="96">
        <v>0.108</v>
      </c>
    </row>
    <row r="247" spans="1:17" ht="12.75" customHeight="1" x14ac:dyDescent="0.15">
      <c r="A247" s="72"/>
      <c r="B247" s="87"/>
      <c r="C247" s="88" t="s">
        <v>158</v>
      </c>
      <c r="D247" s="88" t="s">
        <v>85</v>
      </c>
      <c r="E247" s="89"/>
      <c r="F247" s="90">
        <v>507</v>
      </c>
      <c r="G247" s="91">
        <v>476</v>
      </c>
      <c r="H247" s="92">
        <f t="shared" si="51"/>
        <v>31</v>
      </c>
      <c r="I247" s="93">
        <f t="shared" si="52"/>
        <v>1139</v>
      </c>
      <c r="J247" s="93">
        <v>1105</v>
      </c>
      <c r="K247" s="93">
        <v>556</v>
      </c>
      <c r="L247" s="93">
        <v>583</v>
      </c>
      <c r="M247" s="95">
        <f t="shared" si="53"/>
        <v>34</v>
      </c>
      <c r="N247" s="93">
        <f t="shared" si="54"/>
        <v>7748.299319727892</v>
      </c>
      <c r="O247" s="96">
        <v>0.14699999999999999</v>
      </c>
    </row>
    <row r="248" spans="1:17" ht="12.75" customHeight="1" x14ac:dyDescent="0.15">
      <c r="A248" s="72"/>
      <c r="B248" s="87"/>
      <c r="C248" s="88" t="s">
        <v>158</v>
      </c>
      <c r="D248" s="88" t="s">
        <v>91</v>
      </c>
      <c r="E248" s="89"/>
      <c r="F248" s="90">
        <v>465</v>
      </c>
      <c r="G248" s="91">
        <v>455</v>
      </c>
      <c r="H248" s="92">
        <f t="shared" si="51"/>
        <v>10</v>
      </c>
      <c r="I248" s="93">
        <f t="shared" si="52"/>
        <v>1088</v>
      </c>
      <c r="J248" s="93">
        <v>1035</v>
      </c>
      <c r="K248" s="93">
        <v>548</v>
      </c>
      <c r="L248" s="93">
        <v>540</v>
      </c>
      <c r="M248" s="95">
        <f t="shared" si="53"/>
        <v>53</v>
      </c>
      <c r="N248" s="93">
        <f t="shared" si="54"/>
        <v>8180.4511278195487</v>
      </c>
      <c r="O248" s="96">
        <v>0.13300000000000001</v>
      </c>
    </row>
    <row r="249" spans="1:17" ht="12.75" customHeight="1" x14ac:dyDescent="0.15">
      <c r="A249" s="72"/>
      <c r="B249" s="87"/>
      <c r="C249" s="199" t="s">
        <v>159</v>
      </c>
      <c r="D249" s="199"/>
      <c r="E249" s="88"/>
      <c r="F249" s="90">
        <v>26</v>
      </c>
      <c r="G249" s="91">
        <v>26</v>
      </c>
      <c r="H249" s="92">
        <f t="shared" si="51"/>
        <v>0</v>
      </c>
      <c r="I249" s="93">
        <f t="shared" si="52"/>
        <v>58</v>
      </c>
      <c r="J249" s="93">
        <v>59</v>
      </c>
      <c r="K249" s="93">
        <v>33</v>
      </c>
      <c r="L249" s="93">
        <v>25</v>
      </c>
      <c r="M249" s="95">
        <f t="shared" si="53"/>
        <v>-1</v>
      </c>
      <c r="N249" s="93">
        <f t="shared" si="54"/>
        <v>157.18157181571817</v>
      </c>
      <c r="O249" s="96">
        <v>0.36899999999999999</v>
      </c>
    </row>
    <row r="250" spans="1:17" ht="12.75" customHeight="1" x14ac:dyDescent="0.15">
      <c r="A250" s="72"/>
      <c r="B250" s="87"/>
      <c r="C250" s="88" t="s">
        <v>160</v>
      </c>
      <c r="D250" s="88" t="s">
        <v>28</v>
      </c>
      <c r="E250" s="89"/>
      <c r="F250" s="90">
        <v>795</v>
      </c>
      <c r="G250" s="91">
        <v>762</v>
      </c>
      <c r="H250" s="92">
        <f t="shared" si="51"/>
        <v>33</v>
      </c>
      <c r="I250" s="93">
        <f t="shared" si="52"/>
        <v>1651</v>
      </c>
      <c r="J250" s="93">
        <v>1606</v>
      </c>
      <c r="K250" s="93">
        <v>856</v>
      </c>
      <c r="L250" s="93">
        <v>795</v>
      </c>
      <c r="M250" s="95">
        <f t="shared" si="53"/>
        <v>45</v>
      </c>
      <c r="N250" s="93">
        <f t="shared" si="54"/>
        <v>7824.6445497630339</v>
      </c>
      <c r="O250" s="96">
        <v>0.21099999999999999</v>
      </c>
    </row>
    <row r="251" spans="1:17" ht="12.75" customHeight="1" x14ac:dyDescent="0.15">
      <c r="A251" s="72"/>
      <c r="B251" s="87"/>
      <c r="C251" s="88" t="s">
        <v>160</v>
      </c>
      <c r="D251" s="88" t="s">
        <v>23</v>
      </c>
      <c r="E251" s="89"/>
      <c r="F251" s="90">
        <v>398</v>
      </c>
      <c r="G251" s="91">
        <v>387</v>
      </c>
      <c r="H251" s="92">
        <f t="shared" si="51"/>
        <v>11</v>
      </c>
      <c r="I251" s="93">
        <f t="shared" si="52"/>
        <v>924</v>
      </c>
      <c r="J251" s="93">
        <v>904</v>
      </c>
      <c r="K251" s="93">
        <v>461</v>
      </c>
      <c r="L251" s="93">
        <v>463</v>
      </c>
      <c r="M251" s="95">
        <f t="shared" si="53"/>
        <v>20</v>
      </c>
      <c r="N251" s="93">
        <f t="shared" si="54"/>
        <v>11000</v>
      </c>
      <c r="O251" s="96">
        <v>8.4000000000000005E-2</v>
      </c>
    </row>
    <row r="252" spans="1:17" ht="12.75" customHeight="1" x14ac:dyDescent="0.15">
      <c r="A252" s="72"/>
      <c r="B252" s="87"/>
      <c r="C252" s="88" t="s">
        <v>160</v>
      </c>
      <c r="D252" s="88" t="s">
        <v>24</v>
      </c>
      <c r="E252" s="89"/>
      <c r="F252" s="90">
        <v>746</v>
      </c>
      <c r="G252" s="91">
        <v>727</v>
      </c>
      <c r="H252" s="92">
        <f t="shared" si="51"/>
        <v>19</v>
      </c>
      <c r="I252" s="93">
        <f t="shared" si="52"/>
        <v>1906</v>
      </c>
      <c r="J252" s="93">
        <v>1890</v>
      </c>
      <c r="K252" s="93">
        <v>927</v>
      </c>
      <c r="L252" s="93">
        <v>979</v>
      </c>
      <c r="M252" s="95">
        <f t="shared" si="53"/>
        <v>16</v>
      </c>
      <c r="N252" s="93">
        <f t="shared" si="54"/>
        <v>11146.198830409356</v>
      </c>
      <c r="O252" s="96">
        <v>0.17100000000000001</v>
      </c>
    </row>
    <row r="253" spans="1:17" ht="12.75" customHeight="1" x14ac:dyDescent="0.15">
      <c r="A253" s="72"/>
      <c r="B253" s="87"/>
      <c r="C253" s="88" t="s">
        <v>160</v>
      </c>
      <c r="D253" s="88" t="s">
        <v>25</v>
      </c>
      <c r="E253" s="89"/>
      <c r="F253" s="90">
        <v>863</v>
      </c>
      <c r="G253" s="91">
        <v>845</v>
      </c>
      <c r="H253" s="92">
        <f t="shared" si="51"/>
        <v>18</v>
      </c>
      <c r="I253" s="93">
        <f t="shared" si="52"/>
        <v>2125</v>
      </c>
      <c r="J253" s="93">
        <v>2136</v>
      </c>
      <c r="K253" s="93">
        <v>1056</v>
      </c>
      <c r="L253" s="93">
        <v>1069</v>
      </c>
      <c r="M253" s="95">
        <f t="shared" si="53"/>
        <v>-11</v>
      </c>
      <c r="N253" s="93">
        <f t="shared" si="54"/>
        <v>11067.708333333334</v>
      </c>
      <c r="O253" s="96">
        <v>0.192</v>
      </c>
    </row>
    <row r="254" spans="1:17" ht="12.75" customHeight="1" x14ac:dyDescent="0.15">
      <c r="A254" s="72"/>
      <c r="B254" s="87"/>
      <c r="C254" s="88"/>
      <c r="D254" s="89"/>
      <c r="E254" s="89"/>
      <c r="F254" s="90"/>
      <c r="G254" s="102"/>
      <c r="H254" s="92"/>
      <c r="I254" s="93"/>
      <c r="J254" s="93"/>
      <c r="K254" s="93"/>
      <c r="L254" s="93"/>
      <c r="M254" s="95"/>
      <c r="N254" s="93"/>
      <c r="O254" s="96"/>
    </row>
    <row r="255" spans="1:17" ht="12.75" customHeight="1" x14ac:dyDescent="0.15">
      <c r="A255" s="72"/>
      <c r="B255" s="87"/>
      <c r="C255" s="88" t="s">
        <v>160</v>
      </c>
      <c r="D255" s="88" t="s">
        <v>161</v>
      </c>
      <c r="E255" s="89"/>
      <c r="F255" s="90">
        <v>833</v>
      </c>
      <c r="G255" s="91">
        <v>800</v>
      </c>
      <c r="H255" s="92">
        <f t="shared" si="51"/>
        <v>33</v>
      </c>
      <c r="I255" s="93">
        <f t="shared" ref="I255:I264" si="55">+K255+L255</f>
        <v>2194</v>
      </c>
      <c r="J255" s="93">
        <v>2166</v>
      </c>
      <c r="K255" s="93">
        <v>1068</v>
      </c>
      <c r="L255" s="93">
        <v>1126</v>
      </c>
      <c r="M255" s="95">
        <f t="shared" si="53"/>
        <v>28</v>
      </c>
      <c r="N255" s="93">
        <f t="shared" ref="N255:N264" si="56">I255/O255</f>
        <v>7217.105263157895</v>
      </c>
      <c r="O255" s="96">
        <v>0.30399999999999999</v>
      </c>
    </row>
    <row r="256" spans="1:17" ht="12.75" customHeight="1" x14ac:dyDescent="0.15">
      <c r="A256" s="72"/>
      <c r="B256" s="87"/>
      <c r="C256" s="88" t="s">
        <v>160</v>
      </c>
      <c r="D256" s="88" t="s">
        <v>162</v>
      </c>
      <c r="E256" s="89"/>
      <c r="F256" s="90">
        <v>310</v>
      </c>
      <c r="G256" s="91">
        <v>313</v>
      </c>
      <c r="H256" s="92">
        <f t="shared" si="51"/>
        <v>-3</v>
      </c>
      <c r="I256" s="93">
        <f t="shared" si="55"/>
        <v>680</v>
      </c>
      <c r="J256" s="93">
        <v>698</v>
      </c>
      <c r="K256" s="93">
        <v>289</v>
      </c>
      <c r="L256" s="93">
        <v>391</v>
      </c>
      <c r="M256" s="95">
        <f t="shared" si="53"/>
        <v>-18</v>
      </c>
      <c r="N256" s="93">
        <f t="shared" si="56"/>
        <v>4358.9743589743593</v>
      </c>
      <c r="O256" s="96">
        <v>0.156</v>
      </c>
    </row>
    <row r="257" spans="1:17" ht="12.75" customHeight="1" x14ac:dyDescent="0.15">
      <c r="A257" s="72"/>
      <c r="B257" s="87"/>
      <c r="C257" s="88" t="s">
        <v>163</v>
      </c>
      <c r="D257" s="88" t="s">
        <v>28</v>
      </c>
      <c r="E257" s="89"/>
      <c r="F257" s="90">
        <v>569</v>
      </c>
      <c r="G257" s="91">
        <v>540</v>
      </c>
      <c r="H257" s="92">
        <f t="shared" si="51"/>
        <v>29</v>
      </c>
      <c r="I257" s="93">
        <f t="shared" si="55"/>
        <v>1362</v>
      </c>
      <c r="J257" s="93">
        <v>1318</v>
      </c>
      <c r="K257" s="93">
        <v>689</v>
      </c>
      <c r="L257" s="93">
        <v>673</v>
      </c>
      <c r="M257" s="95">
        <f t="shared" si="53"/>
        <v>44</v>
      </c>
      <c r="N257" s="93">
        <f t="shared" si="56"/>
        <v>11163.934426229509</v>
      </c>
      <c r="O257" s="96">
        <v>0.122</v>
      </c>
    </row>
    <row r="258" spans="1:17" ht="12.75" customHeight="1" x14ac:dyDescent="0.15">
      <c r="A258" s="72"/>
      <c r="B258" s="87"/>
      <c r="C258" s="88" t="s">
        <v>163</v>
      </c>
      <c r="D258" s="88" t="s">
        <v>85</v>
      </c>
      <c r="E258" s="89"/>
      <c r="F258" s="90">
        <v>401</v>
      </c>
      <c r="G258" s="91">
        <v>389</v>
      </c>
      <c r="H258" s="92">
        <f t="shared" si="51"/>
        <v>12</v>
      </c>
      <c r="I258" s="93">
        <f t="shared" si="55"/>
        <v>940</v>
      </c>
      <c r="J258" s="93">
        <v>928</v>
      </c>
      <c r="K258" s="93">
        <v>510</v>
      </c>
      <c r="L258" s="93">
        <v>430</v>
      </c>
      <c r="M258" s="95">
        <f t="shared" si="53"/>
        <v>12</v>
      </c>
      <c r="N258" s="93">
        <f t="shared" si="56"/>
        <v>2582.4175824175827</v>
      </c>
      <c r="O258" s="96">
        <v>0.36399999999999999</v>
      </c>
    </row>
    <row r="259" spans="1:17" ht="12.75" customHeight="1" x14ac:dyDescent="0.15">
      <c r="A259" s="72"/>
      <c r="B259" s="87"/>
      <c r="C259" s="88" t="s">
        <v>164</v>
      </c>
      <c r="D259" s="88" t="s">
        <v>28</v>
      </c>
      <c r="E259" s="89"/>
      <c r="F259" s="90">
        <v>468</v>
      </c>
      <c r="G259" s="91">
        <v>453</v>
      </c>
      <c r="H259" s="92">
        <f t="shared" si="51"/>
        <v>15</v>
      </c>
      <c r="I259" s="93">
        <f t="shared" si="55"/>
        <v>967</v>
      </c>
      <c r="J259" s="93">
        <v>962</v>
      </c>
      <c r="K259" s="93">
        <v>478</v>
      </c>
      <c r="L259" s="93">
        <v>489</v>
      </c>
      <c r="M259" s="95">
        <f t="shared" si="53"/>
        <v>5</v>
      </c>
      <c r="N259" s="93">
        <f t="shared" si="56"/>
        <v>2202.7334851936221</v>
      </c>
      <c r="O259" s="96">
        <v>0.439</v>
      </c>
    </row>
    <row r="260" spans="1:17" ht="12.75" customHeight="1" x14ac:dyDescent="0.15">
      <c r="A260" s="72"/>
      <c r="B260" s="87"/>
      <c r="C260" s="88" t="s">
        <v>164</v>
      </c>
      <c r="D260" s="88" t="s">
        <v>85</v>
      </c>
      <c r="E260" s="89"/>
      <c r="F260" s="90">
        <v>504</v>
      </c>
      <c r="G260" s="91">
        <v>499</v>
      </c>
      <c r="H260" s="92">
        <f t="shared" si="51"/>
        <v>5</v>
      </c>
      <c r="I260" s="93">
        <f t="shared" si="55"/>
        <v>1348</v>
      </c>
      <c r="J260" s="93">
        <v>1332</v>
      </c>
      <c r="K260" s="93">
        <v>673</v>
      </c>
      <c r="L260" s="93">
        <v>675</v>
      </c>
      <c r="M260" s="95">
        <f t="shared" si="53"/>
        <v>16</v>
      </c>
      <c r="N260" s="93">
        <f t="shared" si="56"/>
        <v>9839.4160583941593</v>
      </c>
      <c r="O260" s="96">
        <v>0.13700000000000001</v>
      </c>
    </row>
    <row r="261" spans="1:17" ht="12.75" customHeight="1" x14ac:dyDescent="0.15">
      <c r="A261" s="72"/>
      <c r="B261" s="87"/>
      <c r="C261" s="88" t="s">
        <v>164</v>
      </c>
      <c r="D261" s="88" t="s">
        <v>91</v>
      </c>
      <c r="E261" s="89"/>
      <c r="F261" s="90">
        <v>574</v>
      </c>
      <c r="G261" s="91">
        <v>564</v>
      </c>
      <c r="H261" s="92">
        <f t="shared" si="51"/>
        <v>10</v>
      </c>
      <c r="I261" s="93">
        <f t="shared" si="55"/>
        <v>1987</v>
      </c>
      <c r="J261" s="93">
        <v>1917</v>
      </c>
      <c r="K261" s="93">
        <v>1007</v>
      </c>
      <c r="L261" s="93">
        <v>980</v>
      </c>
      <c r="M261" s="95">
        <f t="shared" si="53"/>
        <v>70</v>
      </c>
      <c r="N261" s="93">
        <f t="shared" si="56"/>
        <v>4918.3168316831679</v>
      </c>
      <c r="O261" s="96">
        <v>0.40400000000000003</v>
      </c>
    </row>
    <row r="262" spans="1:17" ht="12.75" customHeight="1" x14ac:dyDescent="0.15">
      <c r="A262" s="72"/>
      <c r="B262" s="87"/>
      <c r="C262" s="88" t="s">
        <v>164</v>
      </c>
      <c r="D262" s="88" t="s">
        <v>112</v>
      </c>
      <c r="E262" s="89"/>
      <c r="F262" s="90">
        <v>692</v>
      </c>
      <c r="G262" s="91">
        <v>686</v>
      </c>
      <c r="H262" s="92">
        <f t="shared" si="51"/>
        <v>6</v>
      </c>
      <c r="I262" s="93">
        <f t="shared" si="55"/>
        <v>2311</v>
      </c>
      <c r="J262" s="93">
        <v>2301</v>
      </c>
      <c r="K262" s="93">
        <v>1109</v>
      </c>
      <c r="L262" s="93">
        <v>1202</v>
      </c>
      <c r="M262" s="95">
        <f t="shared" si="53"/>
        <v>10</v>
      </c>
      <c r="N262" s="93">
        <f t="shared" si="56"/>
        <v>10952.60663507109</v>
      </c>
      <c r="O262" s="96">
        <v>0.21099999999999999</v>
      </c>
    </row>
    <row r="263" spans="1:17" ht="12.75" customHeight="1" x14ac:dyDescent="0.15">
      <c r="A263" s="72"/>
      <c r="B263" s="87"/>
      <c r="C263" s="88" t="s">
        <v>164</v>
      </c>
      <c r="D263" s="88" t="s">
        <v>161</v>
      </c>
      <c r="E263" s="89"/>
      <c r="F263" s="90">
        <v>689</v>
      </c>
      <c r="G263" s="91">
        <v>687</v>
      </c>
      <c r="H263" s="92">
        <f t="shared" si="51"/>
        <v>2</v>
      </c>
      <c r="I263" s="93">
        <f t="shared" si="55"/>
        <v>2249</v>
      </c>
      <c r="J263" s="93">
        <v>2259</v>
      </c>
      <c r="K263" s="93">
        <v>1090</v>
      </c>
      <c r="L263" s="93">
        <v>1159</v>
      </c>
      <c r="M263" s="95">
        <f t="shared" si="53"/>
        <v>-10</v>
      </c>
      <c r="N263" s="93">
        <f t="shared" si="56"/>
        <v>12156.756756756757</v>
      </c>
      <c r="O263" s="96">
        <v>0.185</v>
      </c>
    </row>
    <row r="264" spans="1:17" ht="12.75" customHeight="1" x14ac:dyDescent="0.15">
      <c r="A264" s="72"/>
      <c r="B264" s="87"/>
      <c r="C264" s="88" t="s">
        <v>164</v>
      </c>
      <c r="D264" s="88" t="s">
        <v>162</v>
      </c>
      <c r="E264" s="89"/>
      <c r="F264" s="90">
        <v>729</v>
      </c>
      <c r="G264" s="91">
        <v>742</v>
      </c>
      <c r="H264" s="92">
        <f t="shared" si="51"/>
        <v>-13</v>
      </c>
      <c r="I264" s="93">
        <f t="shared" si="55"/>
        <v>2064</v>
      </c>
      <c r="J264" s="93">
        <v>2100</v>
      </c>
      <c r="K264" s="93">
        <v>1054</v>
      </c>
      <c r="L264" s="93">
        <v>1010</v>
      </c>
      <c r="M264" s="95">
        <f t="shared" si="53"/>
        <v>-36</v>
      </c>
      <c r="N264" s="93">
        <f t="shared" si="56"/>
        <v>7166.666666666667</v>
      </c>
      <c r="O264" s="96">
        <v>0.28799999999999998</v>
      </c>
    </row>
    <row r="265" spans="1:17" ht="12.75" customHeight="1" x14ac:dyDescent="0.15">
      <c r="A265" s="72"/>
      <c r="B265" s="87"/>
      <c r="C265" s="89"/>
      <c r="D265" s="89"/>
      <c r="E265" s="89"/>
      <c r="F265" s="103"/>
      <c r="G265" s="104"/>
      <c r="H265" s="92"/>
      <c r="I265" s="105"/>
      <c r="J265" s="132"/>
      <c r="K265" s="104"/>
      <c r="L265" s="104"/>
      <c r="M265" s="92"/>
      <c r="N265" s="105"/>
      <c r="O265" s="106"/>
    </row>
    <row r="266" spans="1:17" s="31" customFormat="1" ht="12.75" customHeight="1" x14ac:dyDescent="0.15">
      <c r="A266" s="123"/>
      <c r="B266" s="203" t="s">
        <v>165</v>
      </c>
      <c r="C266" s="203"/>
      <c r="D266" s="203"/>
      <c r="E266" s="124"/>
      <c r="F266" s="109">
        <f>SUM(F268:F279)</f>
        <v>18956</v>
      </c>
      <c r="G266" s="110">
        <v>18718</v>
      </c>
      <c r="H266" s="111">
        <f>F266-G266</f>
        <v>238</v>
      </c>
      <c r="I266" s="112">
        <f>K266+L266</f>
        <v>37648</v>
      </c>
      <c r="J266" s="112">
        <v>37656</v>
      </c>
      <c r="K266" s="112">
        <f>SUM(K268:K279)</f>
        <v>18686</v>
      </c>
      <c r="L266" s="112">
        <f>SUM(L268:L279)</f>
        <v>18962</v>
      </c>
      <c r="M266" s="111">
        <f t="shared" si="53"/>
        <v>-8</v>
      </c>
      <c r="N266" s="112">
        <f>I266/O266</f>
        <v>6432.2569622415849</v>
      </c>
      <c r="O266" s="113">
        <v>5.8530000000000006</v>
      </c>
      <c r="P266" s="114"/>
      <c r="Q266" s="30"/>
    </row>
    <row r="267" spans="1:17" ht="12.75" customHeight="1" x14ac:dyDescent="0.15">
      <c r="A267" s="72"/>
      <c r="B267" s="87"/>
      <c r="C267" s="89"/>
      <c r="D267" s="89"/>
      <c r="E267" s="89"/>
      <c r="F267" s="103"/>
      <c r="G267" s="104"/>
      <c r="H267" s="92"/>
      <c r="I267" s="105"/>
      <c r="J267" s="132"/>
      <c r="K267" s="104"/>
      <c r="L267" s="104"/>
      <c r="M267" s="92"/>
      <c r="N267" s="105"/>
      <c r="O267" s="106"/>
    </row>
    <row r="268" spans="1:17" ht="12.75" customHeight="1" x14ac:dyDescent="0.15">
      <c r="A268" s="72"/>
      <c r="B268" s="87"/>
      <c r="C268" s="199" t="s">
        <v>166</v>
      </c>
      <c r="D268" s="199"/>
      <c r="E268" s="88"/>
      <c r="F268" s="46">
        <v>4508</v>
      </c>
      <c r="G268" s="54">
        <v>4437</v>
      </c>
      <c r="H268" s="51">
        <v>75</v>
      </c>
      <c r="I268" s="49">
        <f t="shared" ref="I268:I277" si="57">+K268+L268</f>
        <v>7778</v>
      </c>
      <c r="J268" s="50">
        <v>7776</v>
      </c>
      <c r="K268" s="49">
        <v>4102</v>
      </c>
      <c r="L268" s="49">
        <v>3676</v>
      </c>
      <c r="M268" s="51">
        <f t="shared" si="53"/>
        <v>2</v>
      </c>
      <c r="N268" s="49">
        <f t="shared" ref="N268:N277" si="58">ROUND(I268/O268,0)</f>
        <v>6237</v>
      </c>
      <c r="O268" s="52">
        <v>1.2470000000000001</v>
      </c>
    </row>
    <row r="269" spans="1:17" ht="12.75" customHeight="1" x14ac:dyDescent="0.15">
      <c r="A269" s="72"/>
      <c r="B269" s="87"/>
      <c r="C269" s="199" t="s">
        <v>167</v>
      </c>
      <c r="D269" s="199"/>
      <c r="E269" s="88"/>
      <c r="F269" s="46">
        <v>4682</v>
      </c>
      <c r="G269" s="54">
        <v>4637</v>
      </c>
      <c r="H269" s="51">
        <v>71</v>
      </c>
      <c r="I269" s="49">
        <f t="shared" si="57"/>
        <v>9296</v>
      </c>
      <c r="J269" s="50">
        <v>9244</v>
      </c>
      <c r="K269" s="49">
        <v>4611</v>
      </c>
      <c r="L269" s="49">
        <v>4685</v>
      </c>
      <c r="M269" s="51">
        <f t="shared" si="53"/>
        <v>52</v>
      </c>
      <c r="N269" s="49">
        <f t="shared" si="58"/>
        <v>6226</v>
      </c>
      <c r="O269" s="52">
        <v>1.4930000000000001</v>
      </c>
    </row>
    <row r="270" spans="1:17" ht="12.75" customHeight="1" x14ac:dyDescent="0.15">
      <c r="A270" s="72"/>
      <c r="B270" s="87"/>
      <c r="C270" s="88" t="s">
        <v>168</v>
      </c>
      <c r="D270" s="88" t="s">
        <v>28</v>
      </c>
      <c r="E270" s="89"/>
      <c r="F270" s="46">
        <v>638</v>
      </c>
      <c r="G270" s="54">
        <v>632</v>
      </c>
      <c r="H270" s="51">
        <v>-2</v>
      </c>
      <c r="I270" s="49">
        <f t="shared" si="57"/>
        <v>1382</v>
      </c>
      <c r="J270" s="50">
        <v>1398</v>
      </c>
      <c r="K270" s="49">
        <v>626</v>
      </c>
      <c r="L270" s="49">
        <v>756</v>
      </c>
      <c r="M270" s="51">
        <f t="shared" si="53"/>
        <v>-16</v>
      </c>
      <c r="N270" s="49">
        <f t="shared" si="58"/>
        <v>7808</v>
      </c>
      <c r="O270" s="52">
        <v>0.17699999999999999</v>
      </c>
    </row>
    <row r="271" spans="1:17" ht="12.75" customHeight="1" x14ac:dyDescent="0.15">
      <c r="A271" s="72"/>
      <c r="B271" s="87"/>
      <c r="C271" s="88" t="s">
        <v>168</v>
      </c>
      <c r="D271" s="88" t="s">
        <v>23</v>
      </c>
      <c r="E271" s="89"/>
      <c r="F271" s="46">
        <v>562</v>
      </c>
      <c r="G271" s="54">
        <v>562</v>
      </c>
      <c r="H271" s="51">
        <v>-1</v>
      </c>
      <c r="I271" s="49">
        <f t="shared" si="57"/>
        <v>1218</v>
      </c>
      <c r="J271" s="50">
        <v>1226</v>
      </c>
      <c r="K271" s="49">
        <v>579</v>
      </c>
      <c r="L271" s="49">
        <v>639</v>
      </c>
      <c r="M271" s="51">
        <f t="shared" si="53"/>
        <v>-8</v>
      </c>
      <c r="N271" s="49">
        <f t="shared" si="58"/>
        <v>8342</v>
      </c>
      <c r="O271" s="52">
        <v>0.14599999999999999</v>
      </c>
    </row>
    <row r="272" spans="1:17" ht="12.75" customHeight="1" x14ac:dyDescent="0.15">
      <c r="A272" s="72"/>
      <c r="B272" s="87"/>
      <c r="C272" s="88" t="s">
        <v>168</v>
      </c>
      <c r="D272" s="88" t="s">
        <v>24</v>
      </c>
      <c r="E272" s="89"/>
      <c r="F272" s="46">
        <v>675</v>
      </c>
      <c r="G272" s="54">
        <v>674</v>
      </c>
      <c r="H272" s="51">
        <v>-10</v>
      </c>
      <c r="I272" s="49">
        <f t="shared" si="57"/>
        <v>1511</v>
      </c>
      <c r="J272" s="50">
        <v>1487</v>
      </c>
      <c r="K272" s="49">
        <v>719</v>
      </c>
      <c r="L272" s="49">
        <v>792</v>
      </c>
      <c r="M272" s="51">
        <f t="shared" si="53"/>
        <v>24</v>
      </c>
      <c r="N272" s="49">
        <f t="shared" si="58"/>
        <v>8394</v>
      </c>
      <c r="O272" s="52">
        <v>0.18</v>
      </c>
    </row>
    <row r="273" spans="1:17" ht="12.75" customHeight="1" x14ac:dyDescent="0.15">
      <c r="A273" s="72"/>
      <c r="B273" s="87"/>
      <c r="C273" s="88" t="s">
        <v>168</v>
      </c>
      <c r="D273" s="88" t="s">
        <v>25</v>
      </c>
      <c r="E273" s="89"/>
      <c r="F273" s="46">
        <v>491</v>
      </c>
      <c r="G273" s="54">
        <v>488</v>
      </c>
      <c r="H273" s="51">
        <v>6</v>
      </c>
      <c r="I273" s="49">
        <f t="shared" si="57"/>
        <v>1090</v>
      </c>
      <c r="J273" s="50">
        <v>1114</v>
      </c>
      <c r="K273" s="49">
        <v>533</v>
      </c>
      <c r="L273" s="49">
        <v>557</v>
      </c>
      <c r="M273" s="51">
        <f t="shared" si="53"/>
        <v>-24</v>
      </c>
      <c r="N273" s="49">
        <f t="shared" si="58"/>
        <v>6056</v>
      </c>
      <c r="O273" s="52">
        <v>0.18</v>
      </c>
    </row>
    <row r="274" spans="1:17" ht="12.75" customHeight="1" x14ac:dyDescent="0.15">
      <c r="A274" s="72"/>
      <c r="B274" s="87"/>
      <c r="C274" s="88" t="s">
        <v>168</v>
      </c>
      <c r="D274" s="88" t="s">
        <v>67</v>
      </c>
      <c r="E274" s="89"/>
      <c r="F274" s="46">
        <v>675</v>
      </c>
      <c r="G274" s="54">
        <v>661</v>
      </c>
      <c r="H274" s="51">
        <v>3</v>
      </c>
      <c r="I274" s="49">
        <f t="shared" si="57"/>
        <v>1648</v>
      </c>
      <c r="J274" s="50">
        <v>1661</v>
      </c>
      <c r="K274" s="49">
        <v>796</v>
      </c>
      <c r="L274" s="49">
        <v>852</v>
      </c>
      <c r="M274" s="51">
        <f t="shared" si="53"/>
        <v>-13</v>
      </c>
      <c r="N274" s="49">
        <f t="shared" si="58"/>
        <v>9055</v>
      </c>
      <c r="O274" s="52">
        <v>0.182</v>
      </c>
    </row>
    <row r="275" spans="1:17" ht="12.75" customHeight="1" x14ac:dyDescent="0.15">
      <c r="A275" s="72"/>
      <c r="B275" s="87"/>
      <c r="C275" s="199" t="s">
        <v>169</v>
      </c>
      <c r="D275" s="199"/>
      <c r="E275" s="88"/>
      <c r="F275" s="46">
        <v>3933</v>
      </c>
      <c r="G275" s="54">
        <v>3886</v>
      </c>
      <c r="H275" s="51">
        <v>79</v>
      </c>
      <c r="I275" s="49">
        <f t="shared" si="57"/>
        <v>7804</v>
      </c>
      <c r="J275" s="50">
        <v>7839</v>
      </c>
      <c r="K275" s="49">
        <v>3856</v>
      </c>
      <c r="L275" s="49">
        <v>3948</v>
      </c>
      <c r="M275" s="51">
        <f t="shared" si="53"/>
        <v>-35</v>
      </c>
      <c r="N275" s="49">
        <f t="shared" si="58"/>
        <v>4964</v>
      </c>
      <c r="O275" s="52">
        <v>1.5720000000000001</v>
      </c>
    </row>
    <row r="276" spans="1:17" ht="12.75" customHeight="1" x14ac:dyDescent="0.15">
      <c r="A276" s="72"/>
      <c r="B276" s="87"/>
      <c r="C276" s="88" t="s">
        <v>170</v>
      </c>
      <c r="D276" s="88" t="s">
        <v>28</v>
      </c>
      <c r="E276" s="89"/>
      <c r="F276" s="46">
        <v>1067</v>
      </c>
      <c r="G276" s="54">
        <v>1053</v>
      </c>
      <c r="H276" s="51">
        <v>2</v>
      </c>
      <c r="I276" s="49">
        <f t="shared" si="57"/>
        <v>2272</v>
      </c>
      <c r="J276" s="50">
        <v>2259</v>
      </c>
      <c r="K276" s="49">
        <v>1097</v>
      </c>
      <c r="L276" s="49">
        <v>1175</v>
      </c>
      <c r="M276" s="51">
        <f t="shared" si="53"/>
        <v>13</v>
      </c>
      <c r="N276" s="49">
        <f t="shared" si="58"/>
        <v>8509</v>
      </c>
      <c r="O276" s="52">
        <v>0.26700000000000002</v>
      </c>
    </row>
    <row r="277" spans="1:17" ht="12.75" customHeight="1" x14ac:dyDescent="0.15">
      <c r="A277" s="72"/>
      <c r="B277" s="87"/>
      <c r="C277" s="88" t="s">
        <v>170</v>
      </c>
      <c r="D277" s="88" t="s">
        <v>23</v>
      </c>
      <c r="E277" s="89"/>
      <c r="F277" s="46">
        <v>959</v>
      </c>
      <c r="G277" s="54">
        <v>941</v>
      </c>
      <c r="H277" s="51">
        <v>18</v>
      </c>
      <c r="I277" s="49">
        <f t="shared" si="57"/>
        <v>2021</v>
      </c>
      <c r="J277" s="50">
        <v>2024</v>
      </c>
      <c r="K277" s="49">
        <v>983</v>
      </c>
      <c r="L277" s="49">
        <v>1038</v>
      </c>
      <c r="M277" s="51">
        <f t="shared" si="53"/>
        <v>-3</v>
      </c>
      <c r="N277" s="49">
        <f t="shared" si="58"/>
        <v>9716</v>
      </c>
      <c r="O277" s="52">
        <v>0.20799999999999999</v>
      </c>
    </row>
    <row r="278" spans="1:17" ht="12.75" customHeight="1" x14ac:dyDescent="0.15">
      <c r="A278" s="72"/>
      <c r="B278" s="87"/>
      <c r="C278" s="88"/>
      <c r="D278" s="89"/>
      <c r="E278" s="89"/>
      <c r="F278" s="90"/>
      <c r="G278" s="102"/>
      <c r="H278" s="92"/>
      <c r="I278" s="93"/>
      <c r="J278" s="93"/>
      <c r="K278" s="93"/>
      <c r="L278" s="93"/>
      <c r="M278" s="95"/>
      <c r="N278" s="93"/>
      <c r="O278" s="96"/>
    </row>
    <row r="279" spans="1:17" ht="12.75" customHeight="1" x14ac:dyDescent="0.15">
      <c r="A279" s="72"/>
      <c r="B279" s="87"/>
      <c r="C279" s="88" t="s">
        <v>170</v>
      </c>
      <c r="D279" s="88" t="s">
        <v>91</v>
      </c>
      <c r="E279" s="89"/>
      <c r="F279" s="46">
        <v>766</v>
      </c>
      <c r="G279" s="133">
        <v>747</v>
      </c>
      <c r="H279" s="134">
        <v>5</v>
      </c>
      <c r="I279" s="49">
        <f t="shared" ref="I279" si="59">+K279+L279</f>
        <v>1628</v>
      </c>
      <c r="J279" s="50">
        <v>1628</v>
      </c>
      <c r="K279" s="49">
        <v>784</v>
      </c>
      <c r="L279" s="49">
        <v>844</v>
      </c>
      <c r="M279" s="135">
        <f t="shared" si="53"/>
        <v>0</v>
      </c>
      <c r="N279" s="49">
        <f>ROUND(I279/O279,0)</f>
        <v>8100</v>
      </c>
      <c r="O279" s="52">
        <v>0.20100000000000001</v>
      </c>
    </row>
    <row r="280" spans="1:17" ht="12.75" customHeight="1" x14ac:dyDescent="0.15">
      <c r="A280" s="72"/>
      <c r="B280" s="87"/>
      <c r="C280" s="88"/>
      <c r="D280" s="89"/>
      <c r="E280" s="89"/>
      <c r="F280" s="103"/>
      <c r="G280" s="104"/>
      <c r="H280" s="92"/>
      <c r="I280" s="105"/>
      <c r="J280" s="132"/>
      <c r="K280" s="104"/>
      <c r="L280" s="104"/>
      <c r="M280" s="92"/>
      <c r="N280" s="105"/>
      <c r="O280" s="106"/>
    </row>
    <row r="281" spans="1:17" s="31" customFormat="1" ht="12.75" customHeight="1" x14ac:dyDescent="0.15">
      <c r="A281" s="123"/>
      <c r="B281" s="203" t="s">
        <v>171</v>
      </c>
      <c r="C281" s="203"/>
      <c r="D281" s="203"/>
      <c r="E281" s="124"/>
      <c r="F281" s="109">
        <f>SUM(F283:F291)</f>
        <v>14833</v>
      </c>
      <c r="G281" s="110">
        <v>14754</v>
      </c>
      <c r="H281" s="111">
        <f>F281-G281</f>
        <v>79</v>
      </c>
      <c r="I281" s="112">
        <f>K281+L281</f>
        <v>32838</v>
      </c>
      <c r="J281" s="112">
        <v>33065</v>
      </c>
      <c r="K281" s="112">
        <f>SUM(K283:K291)</f>
        <v>16876</v>
      </c>
      <c r="L281" s="112">
        <f>SUM(L283:L291)</f>
        <v>15962</v>
      </c>
      <c r="M281" s="111">
        <f t="shared" si="53"/>
        <v>-227</v>
      </c>
      <c r="N281" s="112">
        <f>I281/O281</f>
        <v>4057.0793180133437</v>
      </c>
      <c r="O281" s="113">
        <v>8.0939999999999994</v>
      </c>
      <c r="P281" s="114"/>
      <c r="Q281" s="30"/>
    </row>
    <row r="282" spans="1:17" ht="12.75" customHeight="1" x14ac:dyDescent="0.15">
      <c r="A282" s="72"/>
      <c r="B282" s="87"/>
      <c r="C282" s="89"/>
      <c r="D282" s="89"/>
      <c r="E282" s="89"/>
      <c r="F282" s="103"/>
      <c r="G282" s="104"/>
      <c r="H282" s="92"/>
      <c r="I282" s="105"/>
      <c r="J282" s="132"/>
      <c r="K282" s="104"/>
      <c r="L282" s="104"/>
      <c r="M282" s="92"/>
      <c r="N282" s="105"/>
      <c r="O282" s="106"/>
    </row>
    <row r="283" spans="1:17" ht="12.75" customHeight="1" x14ac:dyDescent="0.15">
      <c r="A283" s="72"/>
      <c r="B283" s="87"/>
      <c r="C283" s="172" t="s">
        <v>172</v>
      </c>
      <c r="D283" s="172"/>
      <c r="E283" s="45"/>
      <c r="F283" s="46">
        <v>1723</v>
      </c>
      <c r="G283" s="54">
        <v>1678</v>
      </c>
      <c r="H283" s="51">
        <v>63</v>
      </c>
      <c r="I283" s="49">
        <f t="shared" ref="I283:I291" si="60">+K283+L283</f>
        <v>3442</v>
      </c>
      <c r="J283" s="50">
        <v>3419</v>
      </c>
      <c r="K283" s="49">
        <v>1788</v>
      </c>
      <c r="L283" s="49">
        <v>1654</v>
      </c>
      <c r="M283" s="51">
        <f t="shared" si="53"/>
        <v>23</v>
      </c>
      <c r="N283" s="49">
        <f t="shared" ref="N283:N291" si="61">ROUND(I283/O283,0)</f>
        <v>5312</v>
      </c>
      <c r="O283" s="52">
        <v>0.64800000000000002</v>
      </c>
    </row>
    <row r="284" spans="1:17" ht="12.75" customHeight="1" x14ac:dyDescent="0.15">
      <c r="A284" s="72"/>
      <c r="B284" s="87"/>
      <c r="C284" s="172" t="s">
        <v>173</v>
      </c>
      <c r="D284" s="172"/>
      <c r="E284" s="45"/>
      <c r="F284" s="46">
        <v>4756</v>
      </c>
      <c r="G284" s="54">
        <v>4753</v>
      </c>
      <c r="H284" s="51">
        <v>-44</v>
      </c>
      <c r="I284" s="49">
        <f t="shared" si="60"/>
        <v>10210</v>
      </c>
      <c r="J284" s="50">
        <v>10321</v>
      </c>
      <c r="K284" s="49">
        <v>5298</v>
      </c>
      <c r="L284" s="49">
        <v>4912</v>
      </c>
      <c r="M284" s="51">
        <f t="shared" si="53"/>
        <v>-111</v>
      </c>
      <c r="N284" s="49">
        <f t="shared" si="61"/>
        <v>3843</v>
      </c>
      <c r="O284" s="52">
        <v>2.657</v>
      </c>
    </row>
    <row r="285" spans="1:17" ht="12.75" customHeight="1" x14ac:dyDescent="0.15">
      <c r="A285" s="72"/>
      <c r="B285" s="87"/>
      <c r="C285" s="172" t="s">
        <v>174</v>
      </c>
      <c r="D285" s="172"/>
      <c r="E285" s="45"/>
      <c r="F285" s="46">
        <v>1389</v>
      </c>
      <c r="G285" s="54">
        <v>1382</v>
      </c>
      <c r="H285" s="51">
        <v>23</v>
      </c>
      <c r="I285" s="49">
        <f t="shared" si="60"/>
        <v>3285</v>
      </c>
      <c r="J285" s="50">
        <v>3319</v>
      </c>
      <c r="K285" s="49">
        <v>1674</v>
      </c>
      <c r="L285" s="49">
        <v>1611</v>
      </c>
      <c r="M285" s="51">
        <f t="shared" si="53"/>
        <v>-34</v>
      </c>
      <c r="N285" s="49">
        <f t="shared" si="61"/>
        <v>3246</v>
      </c>
      <c r="O285" s="52">
        <v>1.012</v>
      </c>
    </row>
    <row r="286" spans="1:17" ht="12.75" customHeight="1" x14ac:dyDescent="0.15">
      <c r="A286" s="72"/>
      <c r="B286" s="87"/>
      <c r="C286" s="172" t="s">
        <v>175</v>
      </c>
      <c r="D286" s="172"/>
      <c r="E286" s="45"/>
      <c r="F286" s="46">
        <v>179</v>
      </c>
      <c r="G286" s="54">
        <v>171</v>
      </c>
      <c r="H286" s="51">
        <v>7</v>
      </c>
      <c r="I286" s="49">
        <f t="shared" si="60"/>
        <v>400</v>
      </c>
      <c r="J286" s="50">
        <v>411</v>
      </c>
      <c r="K286" s="49">
        <v>192</v>
      </c>
      <c r="L286" s="49">
        <v>208</v>
      </c>
      <c r="M286" s="51">
        <f t="shared" si="53"/>
        <v>-11</v>
      </c>
      <c r="N286" s="49">
        <f t="shared" si="61"/>
        <v>1093</v>
      </c>
      <c r="O286" s="52">
        <v>0.36599999999999999</v>
      </c>
    </row>
    <row r="287" spans="1:17" ht="12.75" customHeight="1" x14ac:dyDescent="0.15">
      <c r="A287" s="72"/>
      <c r="B287" s="87"/>
      <c r="C287" s="172" t="s">
        <v>176</v>
      </c>
      <c r="D287" s="172"/>
      <c r="E287" s="45"/>
      <c r="F287" s="46">
        <v>2383</v>
      </c>
      <c r="G287" s="54">
        <v>2345</v>
      </c>
      <c r="H287" s="51">
        <v>36</v>
      </c>
      <c r="I287" s="49">
        <f t="shared" si="60"/>
        <v>5466</v>
      </c>
      <c r="J287" s="50">
        <v>5452</v>
      </c>
      <c r="K287" s="49">
        <v>2799</v>
      </c>
      <c r="L287" s="49">
        <v>2667</v>
      </c>
      <c r="M287" s="51">
        <f t="shared" si="53"/>
        <v>14</v>
      </c>
      <c r="N287" s="49">
        <f t="shared" si="61"/>
        <v>4617</v>
      </c>
      <c r="O287" s="52">
        <v>1.1839999999999999</v>
      </c>
    </row>
    <row r="288" spans="1:17" ht="12.75" customHeight="1" x14ac:dyDescent="0.15">
      <c r="A288" s="72"/>
      <c r="B288" s="87"/>
      <c r="C288" s="45" t="s">
        <v>177</v>
      </c>
      <c r="D288" s="45" t="s">
        <v>28</v>
      </c>
      <c r="E288" s="16"/>
      <c r="F288" s="46">
        <v>1124</v>
      </c>
      <c r="G288" s="54">
        <v>1103</v>
      </c>
      <c r="H288" s="51">
        <v>26</v>
      </c>
      <c r="I288" s="49">
        <f t="shared" si="60"/>
        <v>2596</v>
      </c>
      <c r="J288" s="50">
        <v>2579</v>
      </c>
      <c r="K288" s="49">
        <v>1323</v>
      </c>
      <c r="L288" s="49">
        <v>1273</v>
      </c>
      <c r="M288" s="51">
        <f t="shared" si="53"/>
        <v>17</v>
      </c>
      <c r="N288" s="49">
        <f t="shared" si="61"/>
        <v>9687</v>
      </c>
      <c r="O288" s="52">
        <v>0.26800000000000002</v>
      </c>
    </row>
    <row r="289" spans="1:15" ht="12.75" customHeight="1" x14ac:dyDescent="0.15">
      <c r="A289" s="72"/>
      <c r="B289" s="87"/>
      <c r="C289" s="45" t="s">
        <v>177</v>
      </c>
      <c r="D289" s="45" t="s">
        <v>85</v>
      </c>
      <c r="E289" s="16"/>
      <c r="F289" s="46">
        <v>1062</v>
      </c>
      <c r="G289" s="54">
        <v>1061</v>
      </c>
      <c r="H289" s="51">
        <v>14</v>
      </c>
      <c r="I289" s="49">
        <f t="shared" si="60"/>
        <v>2593</v>
      </c>
      <c r="J289" s="50">
        <v>2591</v>
      </c>
      <c r="K289" s="49">
        <v>1278</v>
      </c>
      <c r="L289" s="49">
        <v>1315</v>
      </c>
      <c r="M289" s="51">
        <f t="shared" si="53"/>
        <v>2</v>
      </c>
      <c r="N289" s="49">
        <f t="shared" si="61"/>
        <v>5369</v>
      </c>
      <c r="O289" s="52">
        <v>0.48299999999999998</v>
      </c>
    </row>
    <row r="290" spans="1:15" ht="12.75" customHeight="1" x14ac:dyDescent="0.15">
      <c r="A290" s="72"/>
      <c r="B290" s="87"/>
      <c r="C290" s="172" t="s">
        <v>178</v>
      </c>
      <c r="D290" s="172"/>
      <c r="E290" s="45"/>
      <c r="F290" s="46">
        <v>1700</v>
      </c>
      <c r="G290" s="54">
        <v>1752</v>
      </c>
      <c r="H290" s="51">
        <v>55</v>
      </c>
      <c r="I290" s="49">
        <f t="shared" si="60"/>
        <v>3670</v>
      </c>
      <c r="J290" s="50">
        <v>3791</v>
      </c>
      <c r="K290" s="49">
        <v>1929</v>
      </c>
      <c r="L290" s="49">
        <v>1741</v>
      </c>
      <c r="M290" s="51">
        <f t="shared" si="53"/>
        <v>-121</v>
      </c>
      <c r="N290" s="49">
        <f t="shared" si="61"/>
        <v>2917</v>
      </c>
      <c r="O290" s="52">
        <v>1.258</v>
      </c>
    </row>
    <row r="291" spans="1:15" ht="12.75" customHeight="1" x14ac:dyDescent="0.15">
      <c r="A291" s="72"/>
      <c r="B291" s="87"/>
      <c r="C291" s="172" t="s">
        <v>179</v>
      </c>
      <c r="D291" s="172"/>
      <c r="E291" s="45"/>
      <c r="F291" s="46">
        <v>517</v>
      </c>
      <c r="G291" s="54">
        <v>509</v>
      </c>
      <c r="H291" s="51">
        <v>3</v>
      </c>
      <c r="I291" s="49">
        <f t="shared" si="60"/>
        <v>1176</v>
      </c>
      <c r="J291" s="50">
        <v>1182</v>
      </c>
      <c r="K291" s="49">
        <v>595</v>
      </c>
      <c r="L291" s="49">
        <v>581</v>
      </c>
      <c r="M291" s="51">
        <f t="shared" si="53"/>
        <v>-6</v>
      </c>
      <c r="N291" s="49">
        <f t="shared" si="61"/>
        <v>5394</v>
      </c>
      <c r="O291" s="52">
        <v>0.218</v>
      </c>
    </row>
    <row r="292" spans="1:15" ht="6.75" customHeight="1" thickBot="1" x14ac:dyDescent="0.2">
      <c r="A292" s="136"/>
      <c r="B292" s="136"/>
      <c r="C292" s="137"/>
      <c r="D292" s="137"/>
      <c r="E292" s="138"/>
      <c r="F292" s="139"/>
      <c r="G292" s="139"/>
      <c r="H292" s="140"/>
      <c r="I292" s="139"/>
      <c r="J292" s="139"/>
      <c r="K292" s="139"/>
      <c r="L292" s="139"/>
      <c r="M292" s="140"/>
      <c r="N292" s="139"/>
      <c r="O292" s="141"/>
    </row>
    <row r="293" spans="1:15" x14ac:dyDescent="0.15">
      <c r="C293" s="89"/>
      <c r="D293" s="89"/>
      <c r="E293" s="89"/>
      <c r="F293" s="142"/>
      <c r="G293" s="142"/>
      <c r="H293" s="143"/>
      <c r="I293" s="142"/>
      <c r="J293" s="142"/>
      <c r="K293" s="142"/>
      <c r="L293" s="142"/>
      <c r="M293" s="143"/>
      <c r="N293" s="142"/>
      <c r="O293" s="106"/>
    </row>
  </sheetData>
  <mergeCells count="159">
    <mergeCell ref="C286:D286"/>
    <mergeCell ref="C287:D287"/>
    <mergeCell ref="C290:D290"/>
    <mergeCell ref="C291:D291"/>
    <mergeCell ref="C269:D269"/>
    <mergeCell ref="C275:D275"/>
    <mergeCell ref="B281:D281"/>
    <mergeCell ref="C283:D283"/>
    <mergeCell ref="C284:D284"/>
    <mergeCell ref="C285:D285"/>
    <mergeCell ref="B242:D242"/>
    <mergeCell ref="C244:D244"/>
    <mergeCell ref="C245:D245"/>
    <mergeCell ref="C249:D249"/>
    <mergeCell ref="B266:D266"/>
    <mergeCell ref="C268:D268"/>
    <mergeCell ref="C225:D225"/>
    <mergeCell ref="C228:D228"/>
    <mergeCell ref="C229:D229"/>
    <mergeCell ref="C238:D238"/>
    <mergeCell ref="C239:D239"/>
    <mergeCell ref="C240:D240"/>
    <mergeCell ref="O220:O223"/>
    <mergeCell ref="I222:I223"/>
    <mergeCell ref="J222:J223"/>
    <mergeCell ref="K222:K223"/>
    <mergeCell ref="L222:L223"/>
    <mergeCell ref="M222:M223"/>
    <mergeCell ref="C211:D211"/>
    <mergeCell ref="B213:D213"/>
    <mergeCell ref="C215:D215"/>
    <mergeCell ref="A217:O217"/>
    <mergeCell ref="B220:D223"/>
    <mergeCell ref="F220:F223"/>
    <mergeCell ref="G220:G223"/>
    <mergeCell ref="H220:H223"/>
    <mergeCell ref="I220:M221"/>
    <mergeCell ref="N220:N223"/>
    <mergeCell ref="C203:D203"/>
    <mergeCell ref="B205:D205"/>
    <mergeCell ref="C207:D207"/>
    <mergeCell ref="C208:D208"/>
    <mergeCell ref="C209:D209"/>
    <mergeCell ref="C210:D210"/>
    <mergeCell ref="C191:D191"/>
    <mergeCell ref="C192:D192"/>
    <mergeCell ref="B198:D198"/>
    <mergeCell ref="C200:D200"/>
    <mergeCell ref="C201:D201"/>
    <mergeCell ref="C202:D202"/>
    <mergeCell ref="C185:D185"/>
    <mergeCell ref="C186:D186"/>
    <mergeCell ref="C187:D187"/>
    <mergeCell ref="C188:D188"/>
    <mergeCell ref="C189:D189"/>
    <mergeCell ref="C190:D190"/>
    <mergeCell ref="C177:D177"/>
    <mergeCell ref="C178:D178"/>
    <mergeCell ref="C179:D179"/>
    <mergeCell ref="C180:D180"/>
    <mergeCell ref="B182:D182"/>
    <mergeCell ref="C184:D184"/>
    <mergeCell ref="B156:D156"/>
    <mergeCell ref="C158:D158"/>
    <mergeCell ref="C164:D164"/>
    <mergeCell ref="C170:D170"/>
    <mergeCell ref="C173:D173"/>
    <mergeCell ref="B175:D175"/>
    <mergeCell ref="N148:N151"/>
    <mergeCell ref="O148:O151"/>
    <mergeCell ref="I150:I151"/>
    <mergeCell ref="J150:J151"/>
    <mergeCell ref="K150:K151"/>
    <mergeCell ref="L150:L151"/>
    <mergeCell ref="M150:M151"/>
    <mergeCell ref="C132:D132"/>
    <mergeCell ref="B134:D134"/>
    <mergeCell ref="C136:D136"/>
    <mergeCell ref="C143:D143"/>
    <mergeCell ref="A145:O145"/>
    <mergeCell ref="B148:D151"/>
    <mergeCell ref="F148:F151"/>
    <mergeCell ref="G148:G151"/>
    <mergeCell ref="H148:H151"/>
    <mergeCell ref="I148:M149"/>
    <mergeCell ref="C118:D118"/>
    <mergeCell ref="C123:D123"/>
    <mergeCell ref="B127:D127"/>
    <mergeCell ref="C129:D129"/>
    <mergeCell ref="C130:D130"/>
    <mergeCell ref="C131:D131"/>
    <mergeCell ref="C106:D106"/>
    <mergeCell ref="C107:D107"/>
    <mergeCell ref="B109:D109"/>
    <mergeCell ref="C111:D111"/>
    <mergeCell ref="C114:D114"/>
    <mergeCell ref="C117:D117"/>
    <mergeCell ref="B99:D99"/>
    <mergeCell ref="C101:D101"/>
    <mergeCell ref="C102:D102"/>
    <mergeCell ref="C103:D103"/>
    <mergeCell ref="C104:D104"/>
    <mergeCell ref="C105:D105"/>
    <mergeCell ref="K77:K78"/>
    <mergeCell ref="L77:L78"/>
    <mergeCell ref="M77:M78"/>
    <mergeCell ref="C95:D95"/>
    <mergeCell ref="C96:D96"/>
    <mergeCell ref="C97:D97"/>
    <mergeCell ref="A70:O70"/>
    <mergeCell ref="B75:D78"/>
    <mergeCell ref="F75:F78"/>
    <mergeCell ref="G75:G78"/>
    <mergeCell ref="H75:H78"/>
    <mergeCell ref="I75:M76"/>
    <mergeCell ref="N75:N78"/>
    <mergeCell ref="O75:O78"/>
    <mergeCell ref="I77:I78"/>
    <mergeCell ref="J77:J78"/>
    <mergeCell ref="C53:D53"/>
    <mergeCell ref="C54:D54"/>
    <mergeCell ref="C55:D55"/>
    <mergeCell ref="C57:D57"/>
    <mergeCell ref="C58:D58"/>
    <mergeCell ref="C63:D63"/>
    <mergeCell ref="C47:D47"/>
    <mergeCell ref="C48:D48"/>
    <mergeCell ref="C49:D49"/>
    <mergeCell ref="C50:D50"/>
    <mergeCell ref="C51:D51"/>
    <mergeCell ref="C52:D52"/>
    <mergeCell ref="C28:D28"/>
    <mergeCell ref="C29:D29"/>
    <mergeCell ref="C30:D30"/>
    <mergeCell ref="C31:D31"/>
    <mergeCell ref="C36:D36"/>
    <mergeCell ref="C37:D37"/>
    <mergeCell ref="C13:D13"/>
    <mergeCell ref="C14:D14"/>
    <mergeCell ref="C15:D15"/>
    <mergeCell ref="C16:D16"/>
    <mergeCell ref="C17:D17"/>
    <mergeCell ref="C22:D22"/>
    <mergeCell ref="J6:J7"/>
    <mergeCell ref="K6:K7"/>
    <mergeCell ref="L6:L7"/>
    <mergeCell ref="M6:M7"/>
    <mergeCell ref="B9:D9"/>
    <mergeCell ref="B11:D11"/>
    <mergeCell ref="A1:O1"/>
    <mergeCell ref="A2:O2"/>
    <mergeCell ref="B4:D7"/>
    <mergeCell ref="F4:F7"/>
    <mergeCell ref="G4:G7"/>
    <mergeCell ref="H4:H7"/>
    <mergeCell ref="I4:M5"/>
    <mergeCell ref="N4:N7"/>
    <mergeCell ref="O4:O7"/>
    <mergeCell ref="I6:I7"/>
  </mergeCells>
  <phoneticPr fontId="1"/>
  <pageMargins left="0.39370078740157483" right="0" top="0.98425196850393704" bottom="0.82677165354330717" header="0.51181102362204722" footer="0.51181102362204722"/>
  <pageSetup paperSize="9" scale="73" fitToHeight="4" pageOrder="overThenDown" orientation="portrait" r:id="rId1"/>
  <headerFooter alignWithMargins="0"/>
  <rowBreaks count="3" manualBreakCount="3">
    <brk id="74" max="14" man="1"/>
    <brk id="144" max="14" man="1"/>
    <brk id="21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  </vt:lpstr>
      <vt:lpstr>'16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2021-03-01T06:06:52Z</dcterms:created>
  <dcterms:modified xsi:type="dcterms:W3CDTF">2021-03-03T07:49:33Z</dcterms:modified>
</cp:coreProperties>
</file>