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310" yWindow="0" windowWidth="23535" windowHeight="12030"/>
  </bookViews>
  <sheets>
    <sheet name="記入例" sheetId="2" r:id="rId1"/>
    <sheet name="入力シート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2" i="2" l="1"/>
  <c r="P63" i="2" s="1"/>
  <c r="AF61" i="2"/>
  <c r="X61" i="2"/>
  <c r="P61" i="2"/>
  <c r="P58" i="2"/>
  <c r="AF57" i="2"/>
  <c r="X57" i="2"/>
  <c r="P57" i="2"/>
  <c r="AF56" i="2"/>
  <c r="AF58" i="2" s="1"/>
  <c r="X56" i="2"/>
  <c r="X58" i="2" s="1"/>
  <c r="P56" i="2"/>
  <c r="AF55" i="2"/>
  <c r="X55" i="2"/>
  <c r="P55" i="2"/>
  <c r="X38" i="2"/>
  <c r="P38" i="2"/>
  <c r="AF37" i="2"/>
  <c r="X37" i="2"/>
  <c r="P37" i="2"/>
  <c r="AF36" i="2"/>
  <c r="AF38" i="2" s="1"/>
  <c r="X36" i="2"/>
  <c r="P36" i="2"/>
  <c r="X36" i="1"/>
  <c r="AF36" i="1"/>
  <c r="P36" i="1"/>
  <c r="P38" i="1" s="1"/>
  <c r="AF37" i="1"/>
  <c r="X37" i="1"/>
  <c r="P37" i="1"/>
  <c r="AF35" i="2"/>
  <c r="X35" i="2"/>
  <c r="P35" i="2"/>
  <c r="X38" i="1"/>
  <c r="AF38" i="1"/>
  <c r="AF25" i="2"/>
  <c r="AF26" i="2" s="1"/>
  <c r="X25" i="2"/>
  <c r="X26" i="2" s="1"/>
  <c r="P25" i="2"/>
  <c r="P26" i="2" s="1"/>
  <c r="X61" i="1"/>
  <c r="AF61" i="1"/>
  <c r="P61" i="1"/>
  <c r="P56" i="1"/>
  <c r="X55" i="1"/>
  <c r="AF55" i="1"/>
  <c r="P55" i="1"/>
  <c r="X35" i="1"/>
  <c r="AF35" i="1"/>
  <c r="P35" i="1"/>
  <c r="X26" i="1"/>
  <c r="AF26" i="1"/>
  <c r="P26" i="1"/>
  <c r="M93" i="2"/>
  <c r="M94" i="2" s="1"/>
  <c r="M92" i="2"/>
  <c r="M80" i="2"/>
  <c r="M81" i="2" s="1"/>
  <c r="M96" i="2" s="1"/>
  <c r="M79" i="2"/>
  <c r="P16" i="2"/>
  <c r="P9" i="2"/>
  <c r="P8" i="2"/>
  <c r="P59" i="2" l="1"/>
  <c r="P39" i="2"/>
  <c r="M93" i="1" l="1"/>
  <c r="M94" i="1" s="1"/>
  <c r="M80" i="1"/>
  <c r="M81" i="1" s="1"/>
  <c r="M92" i="1"/>
  <c r="M79" i="1"/>
  <c r="X57" i="1"/>
  <c r="AF57" i="1"/>
  <c r="M96" i="1" l="1"/>
  <c r="P9" i="1" l="1"/>
  <c r="P8" i="1"/>
  <c r="X25" i="1"/>
  <c r="AF25" i="1"/>
  <c r="P16" i="1"/>
  <c r="X56" i="1" l="1"/>
  <c r="X58" i="1" s="1"/>
  <c r="AF56" i="1"/>
  <c r="AF58" i="1" s="1"/>
  <c r="P57" i="1"/>
  <c r="P25" i="1"/>
  <c r="P58" i="1" l="1"/>
  <c r="P59" i="1" s="1"/>
  <c r="P39" i="1" l="1"/>
  <c r="P62" i="1" s="1"/>
  <c r="P63" i="1" s="1"/>
</calcChain>
</file>

<file path=xl/sharedStrings.xml><?xml version="1.0" encoding="utf-8"?>
<sst xmlns="http://schemas.openxmlformats.org/spreadsheetml/2006/main" count="258" uniqueCount="84">
  <si>
    <t>空調機器</t>
    <rPh sb="0" eb="4">
      <t>クウチョウキキ</t>
    </rPh>
    <phoneticPr fontId="3"/>
  </si>
  <si>
    <t>エアコンを使用している日数（年間）</t>
    <rPh sb="5" eb="7">
      <t>シヨウ</t>
    </rPh>
    <rPh sb="11" eb="13">
      <t>ニッスウ</t>
    </rPh>
    <rPh sb="14" eb="16">
      <t>ネンカン</t>
    </rPh>
    <phoneticPr fontId="3"/>
  </si>
  <si>
    <t>稼働率</t>
    <rPh sb="0" eb="3">
      <t>カドウリツ</t>
    </rPh>
    <phoneticPr fontId="3"/>
  </si>
  <si>
    <t>1日当たりの運転時間</t>
    <rPh sb="1" eb="3">
      <t>ニチア</t>
    </rPh>
    <rPh sb="6" eb="8">
      <t>ウンテン</t>
    </rPh>
    <rPh sb="8" eb="10">
      <t>ジカン</t>
    </rPh>
    <phoneticPr fontId="3"/>
  </si>
  <si>
    <t>標準：35%</t>
    <rPh sb="0" eb="2">
      <t>ヒョウジュン</t>
    </rPh>
    <phoneticPr fontId="3"/>
  </si>
  <si>
    <t>定格冷房エネルギー消費効率</t>
    <rPh sb="0" eb="4">
      <t>テイカクレイボウ</t>
    </rPh>
    <rPh sb="9" eb="13">
      <t>ショウヒコウリツ</t>
    </rPh>
    <phoneticPr fontId="3"/>
  </si>
  <si>
    <t>台数</t>
    <rPh sb="0" eb="2">
      <t>ダイスウ</t>
    </rPh>
    <phoneticPr fontId="3"/>
  </si>
  <si>
    <t>メーカー名</t>
    <rPh sb="4" eb="5">
      <t>メイ</t>
    </rPh>
    <phoneticPr fontId="3"/>
  </si>
  <si>
    <t>型式</t>
    <rPh sb="0" eb="2">
      <t>カタシキ</t>
    </rPh>
    <phoneticPr fontId="3"/>
  </si>
  <si>
    <t>製造年</t>
    <rPh sb="0" eb="2">
      <t>セイゾウ</t>
    </rPh>
    <rPh sb="2" eb="3">
      <t>ネン</t>
    </rPh>
    <phoneticPr fontId="3"/>
  </si>
  <si>
    <t>定格冷房能力(kW)</t>
    <rPh sb="0" eb="4">
      <t>テイカクレイボウ</t>
    </rPh>
    <rPh sb="4" eb="6">
      <t>ノウリョク</t>
    </rPh>
    <phoneticPr fontId="3"/>
  </si>
  <si>
    <t>定格冷房消費電力(kW)</t>
    <rPh sb="0" eb="4">
      <t>テイカクレイボウ</t>
    </rPh>
    <rPh sb="4" eb="8">
      <t>ショウヒデンリョク</t>
    </rPh>
    <phoneticPr fontId="3"/>
  </si>
  <si>
    <t>年間二酸化炭素排出量(kg)</t>
    <rPh sb="0" eb="2">
      <t>ネンカン</t>
    </rPh>
    <rPh sb="2" eb="7">
      <t>ニサンカタンソ</t>
    </rPh>
    <rPh sb="7" eb="10">
      <t>ハイシュツリョウ</t>
    </rPh>
    <phoneticPr fontId="3"/>
  </si>
  <si>
    <t>■使用状況について</t>
    <rPh sb="1" eb="5">
      <t>シヨウジョウキョウ</t>
    </rPh>
    <phoneticPr fontId="3"/>
  </si>
  <si>
    <t>■更新前の機器について</t>
    <rPh sb="1" eb="4">
      <t>コウシンマエ</t>
    </rPh>
    <rPh sb="5" eb="7">
      <t>キキ</t>
    </rPh>
    <phoneticPr fontId="3"/>
  </si>
  <si>
    <t>■更新後の機器について</t>
    <rPh sb="1" eb="4">
      <t>コウシンゴ</t>
    </rPh>
    <rPh sb="5" eb="7">
      <t>キキ</t>
    </rPh>
    <phoneticPr fontId="3"/>
  </si>
  <si>
    <t>照明機器</t>
    <rPh sb="0" eb="4">
      <t>ショウメイキキ</t>
    </rPh>
    <phoneticPr fontId="3"/>
  </si>
  <si>
    <t>蛍光灯</t>
    <rPh sb="0" eb="3">
      <t>ケイコウトウ</t>
    </rPh>
    <phoneticPr fontId="3"/>
  </si>
  <si>
    <t>照明機器を使用している日数（年間）</t>
    <rPh sb="0" eb="2">
      <t>ショウメイ</t>
    </rPh>
    <rPh sb="2" eb="4">
      <t>キキ</t>
    </rPh>
    <rPh sb="5" eb="7">
      <t>シヨウ</t>
    </rPh>
    <rPh sb="11" eb="13">
      <t>ニッスウ</t>
    </rPh>
    <rPh sb="14" eb="16">
      <t>ネンカン</t>
    </rPh>
    <phoneticPr fontId="3"/>
  </si>
  <si>
    <t>1日当たりの点灯時間</t>
    <rPh sb="1" eb="3">
      <t>ニチア</t>
    </rPh>
    <rPh sb="6" eb="8">
      <t>テントウ</t>
    </rPh>
    <rPh sb="8" eb="10">
      <t>ジカン</t>
    </rPh>
    <phoneticPr fontId="3"/>
  </si>
  <si>
    <t>箇所により異なる場合は代表箇所</t>
    <rPh sb="0" eb="2">
      <t>カショ</t>
    </rPh>
    <rPh sb="5" eb="6">
      <t>コト</t>
    </rPh>
    <rPh sb="8" eb="10">
      <t>バアイ</t>
    </rPh>
    <rPh sb="11" eb="13">
      <t>ダイヒョウ</t>
    </rPh>
    <rPh sb="13" eb="15">
      <t>カショ</t>
    </rPh>
    <phoneticPr fontId="3"/>
  </si>
  <si>
    <t>種類</t>
    <rPh sb="0" eb="2">
      <t>シュルイ</t>
    </rPh>
    <phoneticPr fontId="3"/>
  </si>
  <si>
    <t>ワット数</t>
    <rPh sb="3" eb="4">
      <t>スウ</t>
    </rPh>
    <phoneticPr fontId="3"/>
  </si>
  <si>
    <t>個数</t>
    <rPh sb="0" eb="2">
      <t>コスウ</t>
    </rPh>
    <phoneticPr fontId="3"/>
  </si>
  <si>
    <t>白熱電球</t>
    <rPh sb="0" eb="4">
      <t>ハクネツデンキュウ</t>
    </rPh>
    <phoneticPr fontId="3"/>
  </si>
  <si>
    <t>照明本体またはメーカーカタログ</t>
    <rPh sb="0" eb="4">
      <t>ショウメイホンタイ</t>
    </rPh>
    <phoneticPr fontId="3"/>
  </si>
  <si>
    <t>電球・蛍光灯等の数</t>
    <rPh sb="0" eb="2">
      <t>デンキュウ</t>
    </rPh>
    <rPh sb="3" eb="6">
      <t>ケイコウトウ</t>
    </rPh>
    <rPh sb="6" eb="7">
      <t>トウ</t>
    </rPh>
    <rPh sb="8" eb="9">
      <t>カズ</t>
    </rPh>
    <phoneticPr fontId="3"/>
  </si>
  <si>
    <t>年間消費エネルギー量(kWh)</t>
    <rPh sb="0" eb="2">
      <t>ネンカン</t>
    </rPh>
    <rPh sb="2" eb="4">
      <t>ショウヒ</t>
    </rPh>
    <rPh sb="9" eb="10">
      <t>リョウ</t>
    </rPh>
    <phoneticPr fontId="3"/>
  </si>
  <si>
    <t>LED電球</t>
    <rPh sb="3" eb="5">
      <t>デンキュウ</t>
    </rPh>
    <phoneticPr fontId="3"/>
  </si>
  <si>
    <t>LED照明器具</t>
    <rPh sb="3" eb="7">
      <t>ショウメイキグ</t>
    </rPh>
    <phoneticPr fontId="3"/>
  </si>
  <si>
    <t>メーカーカタログ</t>
    <phoneticPr fontId="3"/>
  </si>
  <si>
    <t>電球・照明器具等の数</t>
    <rPh sb="0" eb="2">
      <t>デンキュウ</t>
    </rPh>
    <rPh sb="3" eb="7">
      <t>ショウメイキグ</t>
    </rPh>
    <rPh sb="7" eb="8">
      <t>トウ</t>
    </rPh>
    <rPh sb="9" eb="10">
      <t>カズ</t>
    </rPh>
    <phoneticPr fontId="3"/>
  </si>
  <si>
    <t>合計個数</t>
    <rPh sb="0" eb="2">
      <t>ゴウケイ</t>
    </rPh>
    <rPh sb="2" eb="4">
      <t>コスウ</t>
    </rPh>
    <phoneticPr fontId="3"/>
  </si>
  <si>
    <t>定格冷房エネルギー消費効率改善率</t>
    <rPh sb="0" eb="2">
      <t>テイカク</t>
    </rPh>
    <rPh sb="2" eb="4">
      <t>レイボウ</t>
    </rPh>
    <rPh sb="9" eb="11">
      <t>ショウヒ</t>
    </rPh>
    <rPh sb="11" eb="13">
      <t>コウリツ</t>
    </rPh>
    <rPh sb="13" eb="15">
      <t>カイゼン</t>
    </rPh>
    <rPh sb="15" eb="16">
      <t>リツ</t>
    </rPh>
    <phoneticPr fontId="3"/>
  </si>
  <si>
    <t>xxxx-001</t>
    <phoneticPr fontId="3"/>
  </si>
  <si>
    <t>A社</t>
    <rPh sb="1" eb="2">
      <t>シャ</t>
    </rPh>
    <phoneticPr fontId="3"/>
  </si>
  <si>
    <t>エネルギー消費効率　経過年数補正率</t>
    <rPh sb="5" eb="9">
      <t>ショウヒコウリツ</t>
    </rPh>
    <rPh sb="10" eb="14">
      <t>ケイカネンスウ</t>
    </rPh>
    <rPh sb="14" eb="16">
      <t>ホセイ</t>
    </rPh>
    <rPh sb="16" eb="17">
      <t>リツ</t>
    </rPh>
    <phoneticPr fontId="3"/>
  </si>
  <si>
    <t>経過年数(2024年基準)</t>
    <rPh sb="0" eb="4">
      <t>ケイカネンスウ</t>
    </rPh>
    <rPh sb="9" eb="10">
      <t>ネン</t>
    </rPh>
    <rPh sb="10" eb="12">
      <t>キジュン</t>
    </rPh>
    <phoneticPr fontId="3"/>
  </si>
  <si>
    <t>■共通事項</t>
    <rPh sb="1" eb="5">
      <t>キョウツウジコウ</t>
    </rPh>
    <phoneticPr fontId="3"/>
  </si>
  <si>
    <t>電気式ヒートポンプエアコンの場合</t>
    <rPh sb="0" eb="3">
      <t>デンキシキ</t>
    </rPh>
    <rPh sb="14" eb="16">
      <t>バアイ</t>
    </rPh>
    <phoneticPr fontId="3"/>
  </si>
  <si>
    <t>一般的なエアコン</t>
    <rPh sb="0" eb="3">
      <t>イッパンテキ</t>
    </rPh>
    <phoneticPr fontId="3"/>
  </si>
  <si>
    <t>ガスヒートポンプエアコンの場合</t>
    <rPh sb="13" eb="15">
      <t>バアイ</t>
    </rPh>
    <phoneticPr fontId="3"/>
  </si>
  <si>
    <t>ガスを使用するエアコン</t>
    <rPh sb="3" eb="5">
      <t>シヨウ</t>
    </rPh>
    <phoneticPr fontId="3"/>
  </si>
  <si>
    <t>冷房ガス消費量(kW)</t>
    <phoneticPr fontId="3"/>
  </si>
  <si>
    <t>年間稼働時間</t>
    <rPh sb="0" eb="2">
      <t>ネンカン</t>
    </rPh>
    <rPh sb="2" eb="4">
      <t>カドウ</t>
    </rPh>
    <rPh sb="4" eb="6">
      <t>ジカン</t>
    </rPh>
    <phoneticPr fontId="3"/>
  </si>
  <si>
    <t>都市ガス</t>
  </si>
  <si>
    <t>xxxx-002</t>
  </si>
  <si>
    <t>主な動力</t>
    <rPh sb="0" eb="1">
      <t>オモ</t>
    </rPh>
    <rPh sb="2" eb="4">
      <t>ドウリョク</t>
    </rPh>
    <phoneticPr fontId="3"/>
  </si>
  <si>
    <r>
      <t>電力　二酸化炭素排出係数(CO</t>
    </r>
    <r>
      <rPr>
        <vertAlign val="sub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/kWh)</t>
    </r>
    <rPh sb="0" eb="2">
      <t>デンリョク</t>
    </rPh>
    <rPh sb="3" eb="8">
      <t>ニサンカタンソ</t>
    </rPh>
    <rPh sb="8" eb="12">
      <t>ハイシュツケイスウ</t>
    </rPh>
    <phoneticPr fontId="3"/>
  </si>
  <si>
    <t>定格冷房エネルギー消費効率(補正後)</t>
    <rPh sb="0" eb="4">
      <t>テイカクレイボウ</t>
    </rPh>
    <rPh sb="9" eb="13">
      <t>ショウヒコウリツ</t>
    </rPh>
    <rPh sb="14" eb="17">
      <t>ホセイゴ</t>
    </rPh>
    <phoneticPr fontId="3"/>
  </si>
  <si>
    <t>年間消費電力量(kWh)</t>
    <rPh sb="0" eb="2">
      <t>ネンカン</t>
    </rPh>
    <rPh sb="2" eb="4">
      <t>ショウヒ</t>
    </rPh>
    <rPh sb="4" eb="6">
      <t>デンリョク</t>
    </rPh>
    <rPh sb="6" eb="7">
      <t>リョウ</t>
    </rPh>
    <phoneticPr fontId="3"/>
  </si>
  <si>
    <t>年間消費ガス量(kWh)</t>
    <rPh sb="0" eb="2">
      <t>ネンカン</t>
    </rPh>
    <rPh sb="2" eb="4">
      <t>ショウヒ</t>
    </rPh>
    <rPh sb="6" eb="7">
      <t>リョウ</t>
    </rPh>
    <phoneticPr fontId="3"/>
  </si>
  <si>
    <r>
      <t>LPガス　二酸化炭素排出係数(CO</t>
    </r>
    <r>
      <rPr>
        <vertAlign val="sub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/kWh)</t>
    </r>
    <rPh sb="5" eb="10">
      <t>ニサンカタンソ</t>
    </rPh>
    <rPh sb="10" eb="14">
      <t>ハイシュツケイスウ</t>
    </rPh>
    <phoneticPr fontId="3"/>
  </si>
  <si>
    <r>
      <t>都市ガス　二酸化炭素排出係数(CO</t>
    </r>
    <r>
      <rPr>
        <vertAlign val="sub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/kWh)</t>
    </r>
    <rPh sb="0" eb="2">
      <t>トシ</t>
    </rPh>
    <rPh sb="5" eb="10">
      <t>ニサンカタンソ</t>
    </rPh>
    <rPh sb="10" eb="14">
      <t>ハイシュツケイスウ</t>
    </rPh>
    <phoneticPr fontId="3"/>
  </si>
  <si>
    <t>xxxx-003</t>
  </si>
  <si>
    <t>電気</t>
  </si>
  <si>
    <t>電気</t>
    <phoneticPr fontId="3"/>
  </si>
  <si>
    <t>年間二酸化炭素排出量計(kg)</t>
    <rPh sb="0" eb="2">
      <t>ネンカン</t>
    </rPh>
    <rPh sb="2" eb="7">
      <t>ニサンカタンソ</t>
    </rPh>
    <rPh sb="7" eb="10">
      <t>ハイシュツリョウ</t>
    </rPh>
    <rPh sb="10" eb="11">
      <t>ケイ</t>
    </rPh>
    <phoneticPr fontId="3"/>
  </si>
  <si>
    <t>年間二酸化炭素排出削減量(kg)</t>
    <rPh sb="0" eb="2">
      <t>ネンカン</t>
    </rPh>
    <rPh sb="2" eb="7">
      <t>ニサンカタンソ</t>
    </rPh>
    <rPh sb="7" eb="9">
      <t>ハイシュツ</t>
    </rPh>
    <rPh sb="9" eb="11">
      <t>サクゲン</t>
    </rPh>
    <rPh sb="11" eb="12">
      <t>リョウ</t>
    </rPh>
    <phoneticPr fontId="3"/>
  </si>
  <si>
    <t>年間二酸化炭素排出削減量計(kg)</t>
    <rPh sb="0" eb="2">
      <t>ネンカン</t>
    </rPh>
    <rPh sb="2" eb="7">
      <t>ニサンカタンソ</t>
    </rPh>
    <rPh sb="7" eb="9">
      <t>ハイシュツ</t>
    </rPh>
    <rPh sb="9" eb="11">
      <t>サクゲン</t>
    </rPh>
    <rPh sb="11" eb="12">
      <t>リョウ</t>
    </rPh>
    <rPh sb="12" eb="13">
      <t>ケイ</t>
    </rPh>
    <phoneticPr fontId="3"/>
  </si>
  <si>
    <t>年間二酸化炭素排出量改善率</t>
    <rPh sb="0" eb="2">
      <t>ネンカン</t>
    </rPh>
    <rPh sb="2" eb="7">
      <t>ニサンカタンソ</t>
    </rPh>
    <rPh sb="7" eb="10">
      <t>ハイシュツリョウ</t>
    </rPh>
    <rPh sb="10" eb="13">
      <t>カイゼンリツ</t>
    </rPh>
    <phoneticPr fontId="3"/>
  </si>
  <si>
    <t>省エネルギー計算シート</t>
    <rPh sb="0" eb="1">
      <t>ショウ</t>
    </rPh>
    <rPh sb="6" eb="8">
      <t>ケイサン</t>
    </rPh>
    <phoneticPr fontId="3"/>
  </si>
  <si>
    <t>■現状の機器について</t>
    <rPh sb="1" eb="3">
      <t>ゲンジョウ</t>
    </rPh>
    <rPh sb="4" eb="6">
      <t>キキ</t>
    </rPh>
    <phoneticPr fontId="3"/>
  </si>
  <si>
    <r>
      <t>製品銘板　</t>
    </r>
    <r>
      <rPr>
        <sz val="11"/>
        <color rgb="FFFF0000"/>
        <rFont val="ＭＳ ゴシック"/>
        <family val="3"/>
        <charset val="128"/>
      </rPr>
      <t>要件ウ関係</t>
    </r>
    <rPh sb="0" eb="2">
      <t>セイヒン</t>
    </rPh>
    <rPh sb="2" eb="4">
      <t>メイバン</t>
    </rPh>
    <rPh sb="5" eb="7">
      <t>ヨウケン</t>
    </rPh>
    <rPh sb="8" eb="10">
      <t>カンケイ</t>
    </rPh>
    <phoneticPr fontId="3"/>
  </si>
  <si>
    <r>
      <t>多段階評価点</t>
    </r>
    <r>
      <rPr>
        <sz val="11"/>
        <color rgb="FFFF0000"/>
        <rFont val="ＭＳ ゴシック"/>
        <family val="3"/>
        <charset val="128"/>
      </rPr>
      <t>(家庭用エアコンのみ)</t>
    </r>
    <rPh sb="7" eb="10">
      <t>カテイヨウ</t>
    </rPh>
    <phoneticPr fontId="3"/>
  </si>
  <si>
    <r>
      <t>省エネ型製品情報サイト　</t>
    </r>
    <r>
      <rPr>
        <sz val="11"/>
        <color rgb="FFFF0000"/>
        <rFont val="ＭＳ ゴシック"/>
        <family val="3"/>
        <charset val="128"/>
      </rPr>
      <t>要件イ関係</t>
    </r>
    <rPh sb="12" eb="14">
      <t>ヨウケン</t>
    </rPh>
    <rPh sb="15" eb="17">
      <t>カンケイ</t>
    </rPh>
    <phoneticPr fontId="3"/>
  </si>
  <si>
    <t>要件ア関係</t>
    <rPh sb="0" eb="2">
      <t>ヨウケン</t>
    </rPh>
    <rPh sb="3" eb="5">
      <t>カンケイ</t>
    </rPh>
    <phoneticPr fontId="3"/>
  </si>
  <si>
    <r>
      <t>固定資産台帳等　</t>
    </r>
    <r>
      <rPr>
        <sz val="11"/>
        <color rgb="FFFF0000"/>
        <rFont val="ＭＳ ゴシック"/>
        <family val="3"/>
        <charset val="128"/>
      </rPr>
      <t>要件ウ関係</t>
    </r>
    <rPh sb="0" eb="2">
      <t>コテイ</t>
    </rPh>
    <rPh sb="2" eb="4">
      <t>シサン</t>
    </rPh>
    <rPh sb="4" eb="6">
      <t>ダイチョウ</t>
    </rPh>
    <rPh sb="6" eb="7">
      <t>トウ</t>
    </rPh>
    <phoneticPr fontId="3"/>
  </si>
  <si>
    <r>
      <t xml:space="preserve">製造または設置年月日
</t>
    </r>
    <r>
      <rPr>
        <sz val="11"/>
        <color rgb="FFFF0000"/>
        <rFont val="ＭＳ ゴシック"/>
        <family val="3"/>
        <charset val="128"/>
      </rPr>
      <t>(製造年が2015年または不明の場合のみ)</t>
    </r>
    <rPh sb="0" eb="2">
      <t>セイゾウ</t>
    </rPh>
    <rPh sb="5" eb="10">
      <t>セッチネンゲツビ</t>
    </rPh>
    <rPh sb="12" eb="15">
      <t>セイゾウネン</t>
    </rPh>
    <rPh sb="20" eb="21">
      <t>ネン</t>
    </rPh>
    <rPh sb="24" eb="26">
      <t>フメイ</t>
    </rPh>
    <rPh sb="27" eb="29">
      <t>バアイ</t>
    </rPh>
    <phoneticPr fontId="3"/>
  </si>
  <si>
    <t>xxxx-011</t>
    <phoneticPr fontId="3"/>
  </si>
  <si>
    <t>xxxx-012</t>
  </si>
  <si>
    <t>xxxx-013</t>
    <phoneticPr fontId="3"/>
  </si>
  <si>
    <t>室内機と室外機のセット型番
セット型番がない場合は室内機及び室外機それぞれの型番</t>
    <rPh sb="0" eb="3">
      <t>シツナイキ</t>
    </rPh>
    <rPh sb="4" eb="7">
      <t>シツガイキ</t>
    </rPh>
    <rPh sb="11" eb="13">
      <t>カタバン</t>
    </rPh>
    <rPh sb="17" eb="19">
      <t>カタバン</t>
    </rPh>
    <rPh sb="22" eb="24">
      <t>バアイ</t>
    </rPh>
    <rPh sb="25" eb="28">
      <t>シツナイキ</t>
    </rPh>
    <rPh sb="28" eb="29">
      <t>オヨ</t>
    </rPh>
    <rPh sb="30" eb="33">
      <t>シツガイキ</t>
    </rPh>
    <rPh sb="38" eb="40">
      <t>カタバン</t>
    </rPh>
    <phoneticPr fontId="3"/>
  </si>
  <si>
    <t>製品銘板またはメーカーカタログ等</t>
    <rPh sb="0" eb="2">
      <t>セイヒン</t>
    </rPh>
    <rPh sb="2" eb="4">
      <t>メイバン</t>
    </rPh>
    <rPh sb="15" eb="16">
      <t>トウ</t>
    </rPh>
    <phoneticPr fontId="3"/>
  </si>
  <si>
    <t>メーカーカタログ等</t>
    <rPh sb="8" eb="9">
      <t>トウ</t>
    </rPh>
    <phoneticPr fontId="3"/>
  </si>
  <si>
    <t>エアコンを更新する場合は入力してください。</t>
    <rPh sb="5" eb="7">
      <t>コウシン</t>
    </rPh>
    <rPh sb="9" eb="11">
      <t>バアイ</t>
    </rPh>
    <rPh sb="12" eb="14">
      <t>ニュウリョク</t>
    </rPh>
    <phoneticPr fontId="3"/>
  </si>
  <si>
    <t>照明を更新する場合は入力してください。</t>
    <rPh sb="0" eb="2">
      <t>ショウメイ</t>
    </rPh>
    <rPh sb="3" eb="5">
      <t>コウシン</t>
    </rPh>
    <rPh sb="7" eb="9">
      <t>バアイ</t>
    </rPh>
    <rPh sb="10" eb="12">
      <t>ニュウリョク</t>
    </rPh>
    <phoneticPr fontId="3"/>
  </si>
  <si>
    <t>自動計算されますので入力不要です。</t>
    <rPh sb="0" eb="4">
      <t>ジドウケイサン</t>
    </rPh>
    <rPh sb="10" eb="14">
      <t>ニュウリョクフヨウ</t>
    </rPh>
    <phoneticPr fontId="3"/>
  </si>
  <si>
    <t>更新後１機種目</t>
    <rPh sb="0" eb="2">
      <t>コウシン</t>
    </rPh>
    <rPh sb="2" eb="3">
      <t>ゴ</t>
    </rPh>
    <rPh sb="4" eb="7">
      <t>キシュメ</t>
    </rPh>
    <phoneticPr fontId="3"/>
  </si>
  <si>
    <t>更新後２機種目</t>
    <rPh sb="0" eb="2">
      <t>コウシン</t>
    </rPh>
    <rPh sb="2" eb="3">
      <t>ゴ</t>
    </rPh>
    <rPh sb="4" eb="7">
      <t>キシュメ</t>
    </rPh>
    <phoneticPr fontId="3"/>
  </si>
  <si>
    <t>更新後３機種目</t>
    <rPh sb="0" eb="2">
      <t>コウシン</t>
    </rPh>
    <rPh sb="2" eb="3">
      <t>ゴ</t>
    </rPh>
    <rPh sb="4" eb="7">
      <t>キシュメ</t>
    </rPh>
    <phoneticPr fontId="3"/>
  </si>
  <si>
    <t>現状１機種目</t>
    <rPh sb="0" eb="2">
      <t>ゲンジョウ</t>
    </rPh>
    <rPh sb="3" eb="6">
      <t>キシュメ</t>
    </rPh>
    <phoneticPr fontId="3"/>
  </si>
  <si>
    <t>現状２機種目</t>
    <rPh sb="0" eb="2">
      <t>ゲンジョウ</t>
    </rPh>
    <rPh sb="3" eb="6">
      <t>キシュメ</t>
    </rPh>
    <phoneticPr fontId="3"/>
  </si>
  <si>
    <t>現状３機種目</t>
    <rPh sb="0" eb="2">
      <t>ゲンジョウ</t>
    </rPh>
    <rPh sb="3" eb="6">
      <t>キシュメ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</si>
</sst>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.0"/>
    <numFmt numFmtId="178" formatCode="0.0%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vertAlign val="subscript"/>
      <sz val="11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9E0FF"/>
        <bgColor indexed="64"/>
      </patternFill>
    </fill>
    <fill>
      <patternFill patternType="solid">
        <fgColor rgb="FFFECF8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11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9" borderId="5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8" fontId="2" fillId="9" borderId="1" xfId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178" fontId="2" fillId="9" borderId="2" xfId="2" applyNumberFormat="1" applyFont="1" applyFill="1" applyBorder="1" applyAlignment="1">
      <alignment horizontal="center" vertical="center"/>
    </xf>
    <xf numFmtId="178" fontId="2" fillId="9" borderId="3" xfId="2" applyNumberFormat="1" applyFont="1" applyFill="1" applyBorder="1" applyAlignment="1">
      <alignment horizontal="center" vertical="center"/>
    </xf>
    <xf numFmtId="178" fontId="2" fillId="9" borderId="4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2" fillId="9" borderId="1" xfId="2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76" fontId="2" fillId="9" borderId="6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left" vertical="center"/>
    </xf>
    <xf numFmtId="0" fontId="2" fillId="13" borderId="8" xfId="0" applyFont="1" applyFill="1" applyBorder="1" applyAlignment="1">
      <alignment horizontal="left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177" fontId="2" fillId="1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38" fontId="2" fillId="9" borderId="2" xfId="1" applyFont="1" applyFill="1" applyBorder="1" applyAlignment="1">
      <alignment horizontal="center" vertical="center"/>
    </xf>
    <xf numFmtId="38" fontId="2" fillId="9" borderId="3" xfId="1" applyFont="1" applyFill="1" applyBorder="1" applyAlignment="1">
      <alignment horizontal="center" vertical="center"/>
    </xf>
    <xf numFmtId="38" fontId="2" fillId="9" borderId="4" xfId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vertical="center"/>
    </xf>
    <xf numFmtId="0" fontId="4" fillId="14" borderId="11" xfId="0" applyFont="1" applyFill="1" applyBorder="1" applyAlignment="1">
      <alignment vertical="center"/>
    </xf>
    <xf numFmtId="0" fontId="4" fillId="14" borderId="1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vertical="center"/>
    </xf>
    <xf numFmtId="0" fontId="2" fillId="12" borderId="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10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 shrinkToFit="1"/>
    </xf>
    <xf numFmtId="14" fontId="2" fillId="10" borderId="1" xfId="0" applyNumberFormat="1" applyFont="1" applyFill="1" applyBorder="1" applyAlignment="1">
      <alignment horizontal="center" vertical="center"/>
    </xf>
    <xf numFmtId="9" fontId="2" fillId="10" borderId="1" xfId="2" applyFont="1" applyFill="1" applyBorder="1" applyAlignment="1">
      <alignment vertical="center"/>
    </xf>
    <xf numFmtId="0" fontId="2" fillId="9" borderId="1" xfId="2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9" borderId="2" xfId="0" applyFont="1" applyFill="1" applyBorder="1" applyAlignment="1">
      <alignment horizontal="right" vertical="center"/>
    </xf>
    <xf numFmtId="0" fontId="5" fillId="9" borderId="3" xfId="0" applyFont="1" applyFill="1" applyBorder="1" applyAlignment="1">
      <alignment horizontal="right" vertical="center"/>
    </xf>
    <xf numFmtId="0" fontId="5" fillId="9" borderId="4" xfId="0" applyFont="1" applyFill="1" applyBorder="1" applyAlignment="1">
      <alignment horizontal="right" vertical="center"/>
    </xf>
    <xf numFmtId="0" fontId="6" fillId="10" borderId="1" xfId="0" applyFont="1" applyFill="1" applyBorder="1" applyAlignment="1">
      <alignment vertical="center"/>
    </xf>
    <xf numFmtId="9" fontId="6" fillId="10" borderId="1" xfId="2" applyFont="1" applyFill="1" applyBorder="1" applyAlignment="1">
      <alignment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177" fontId="6" fillId="10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vertical="center"/>
    </xf>
    <xf numFmtId="0" fontId="6" fillId="11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CF8A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145677</xdr:colOff>
      <xdr:row>2</xdr:row>
      <xdr:rowOff>78441</xdr:rowOff>
    </xdr:from>
    <xdr:to>
      <xdr:col>46</xdr:col>
      <xdr:colOff>134471</xdr:colOff>
      <xdr:row>6</xdr:row>
      <xdr:rowOff>67235</xdr:rowOff>
    </xdr:to>
    <xdr:sp macro="" textlink="">
      <xdr:nvSpPr>
        <xdr:cNvPr id="2" name="正方形/長方形 1"/>
        <xdr:cNvSpPr/>
      </xdr:nvSpPr>
      <xdr:spPr>
        <a:xfrm>
          <a:off x="7956177" y="526676"/>
          <a:ext cx="2678206" cy="885265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6"/>
  <sheetViews>
    <sheetView showGridLines="0" tabSelected="1" zoomScale="85" zoomScaleNormal="85" workbookViewId="0"/>
  </sheetViews>
  <sheetFormatPr defaultColWidth="3" defaultRowHeight="18" customHeight="1" x14ac:dyDescent="0.4"/>
  <cols>
    <col min="1" max="1" width="5.5" style="2" bestFit="1" customWidth="1"/>
    <col min="2" max="16384" width="3" style="2"/>
  </cols>
  <sheetData>
    <row r="1" spans="1:50" ht="18" customHeight="1" x14ac:dyDescent="0.4">
      <c r="A1" s="17"/>
      <c r="B1" s="16" t="s">
        <v>75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</row>
    <row r="2" spans="1:50" ht="18" customHeight="1" x14ac:dyDescent="0.4">
      <c r="A2" s="18"/>
      <c r="B2" s="19" t="s">
        <v>76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ht="18" customHeight="1" x14ac:dyDescent="0.4">
      <c r="A3" s="15"/>
      <c r="B3" s="20" t="s">
        <v>77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5" spans="1:50" ht="18" customHeight="1" x14ac:dyDescent="0.4">
      <c r="A5" s="3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s="13" customFormat="1" ht="18" customHeight="1" x14ac:dyDescent="0.4">
      <c r="A6" s="12"/>
      <c r="B6" s="13" t="s">
        <v>38</v>
      </c>
    </row>
    <row r="7" spans="1:50" s="13" customFormat="1" ht="18" customHeight="1" x14ac:dyDescent="0.4">
      <c r="A7" s="12"/>
      <c r="C7" s="83" t="s">
        <v>48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6">
        <v>0.45700000000000002</v>
      </c>
      <c r="Q7" s="87"/>
      <c r="R7" s="87"/>
      <c r="S7" s="88"/>
      <c r="U7" s="10"/>
    </row>
    <row r="8" spans="1:50" s="13" customFormat="1" ht="18" customHeight="1" x14ac:dyDescent="0.4">
      <c r="A8" s="12"/>
      <c r="C8" s="83" t="s">
        <v>53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86">
        <f>3.6*0.0136*44/12</f>
        <v>0.17951999999999999</v>
      </c>
      <c r="Q8" s="87"/>
      <c r="R8" s="87"/>
      <c r="S8" s="88"/>
      <c r="U8" s="10"/>
      <c r="AG8" s="10"/>
    </row>
    <row r="9" spans="1:50" s="13" customFormat="1" ht="18" customHeight="1" x14ac:dyDescent="0.4">
      <c r="A9" s="12"/>
      <c r="C9" s="83" t="s">
        <v>52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86">
        <f>3.6*0.0161*44/12</f>
        <v>0.21252000000000001</v>
      </c>
      <c r="Q9" s="87"/>
      <c r="R9" s="87"/>
      <c r="S9" s="88"/>
      <c r="U9" s="10"/>
      <c r="AG9" s="10"/>
    </row>
    <row r="10" spans="1:50" s="13" customFormat="1" ht="18" customHeight="1" x14ac:dyDescent="0.4">
      <c r="A10" s="12"/>
    </row>
    <row r="11" spans="1:50" ht="18" customHeight="1" x14ac:dyDescent="0.4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18" customHeight="1" x14ac:dyDescent="0.4">
      <c r="A12" s="4"/>
      <c r="B12" s="2" t="s">
        <v>13</v>
      </c>
    </row>
    <row r="13" spans="1:50" ht="18" customHeight="1" x14ac:dyDescent="0.4">
      <c r="A13" s="4"/>
      <c r="C13" s="35" t="s">
        <v>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89">
        <v>270</v>
      </c>
      <c r="Q13" s="89"/>
      <c r="R13" s="89"/>
      <c r="S13" s="89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50" ht="18" customHeight="1" x14ac:dyDescent="0.4">
      <c r="A14" s="4"/>
      <c r="C14" s="35" t="s">
        <v>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89">
        <v>8</v>
      </c>
      <c r="Q14" s="89"/>
      <c r="R14" s="89"/>
      <c r="S14" s="89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50" ht="18" customHeight="1" x14ac:dyDescent="0.4">
      <c r="A15" s="4"/>
      <c r="C15" s="35" t="s">
        <v>2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90">
        <v>0.35</v>
      </c>
      <c r="Q15" s="90"/>
      <c r="R15" s="90"/>
      <c r="S15" s="90"/>
      <c r="T15" s="25" t="s">
        <v>4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50" ht="18" customHeight="1" x14ac:dyDescent="0.4">
      <c r="A16" s="4"/>
      <c r="C16" s="35" t="s">
        <v>44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81">
        <f>P13*P14*P15</f>
        <v>756</v>
      </c>
      <c r="Q16" s="81"/>
      <c r="R16" s="81"/>
      <c r="S16" s="81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52" ht="18" customHeight="1" x14ac:dyDescent="0.4">
      <c r="A17" s="4"/>
    </row>
    <row r="18" spans="1:52" ht="18" customHeight="1" x14ac:dyDescent="0.4">
      <c r="A18" s="4"/>
      <c r="B18" s="2" t="s">
        <v>62</v>
      </c>
    </row>
    <row r="19" spans="1:52" ht="18" customHeight="1" x14ac:dyDescent="0.4">
      <c r="A19" s="4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 t="s">
        <v>81</v>
      </c>
      <c r="Q19" s="70"/>
      <c r="R19" s="70"/>
      <c r="S19" s="70"/>
      <c r="T19" s="70"/>
      <c r="U19" s="70"/>
      <c r="V19" s="70"/>
      <c r="W19" s="71"/>
      <c r="X19" s="69" t="s">
        <v>82</v>
      </c>
      <c r="Y19" s="70"/>
      <c r="Z19" s="70"/>
      <c r="AA19" s="70"/>
      <c r="AB19" s="70"/>
      <c r="AC19" s="70"/>
      <c r="AD19" s="70"/>
      <c r="AE19" s="71"/>
      <c r="AF19" s="69" t="s">
        <v>83</v>
      </c>
      <c r="AG19" s="70"/>
      <c r="AH19" s="70"/>
      <c r="AI19" s="70"/>
      <c r="AJ19" s="70"/>
      <c r="AK19" s="70"/>
      <c r="AL19" s="70"/>
      <c r="AM19" s="71"/>
      <c r="AN19" s="72"/>
      <c r="AO19" s="67"/>
      <c r="AP19" s="67"/>
      <c r="AQ19" s="67"/>
      <c r="AR19" s="67"/>
      <c r="AS19" s="67"/>
      <c r="AT19" s="67"/>
      <c r="AU19" s="67"/>
      <c r="AV19" s="67"/>
      <c r="AW19" s="67"/>
      <c r="AX19" s="67"/>
    </row>
    <row r="20" spans="1:52" ht="18" customHeight="1" x14ac:dyDescent="0.4">
      <c r="A20" s="4"/>
      <c r="C20" s="25" t="s">
        <v>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92" t="s">
        <v>35</v>
      </c>
      <c r="Q20" s="92"/>
      <c r="R20" s="92"/>
      <c r="S20" s="92"/>
      <c r="T20" s="92"/>
      <c r="U20" s="92"/>
      <c r="V20" s="92"/>
      <c r="W20" s="92"/>
      <c r="X20" s="92" t="s">
        <v>35</v>
      </c>
      <c r="Y20" s="92"/>
      <c r="Z20" s="92"/>
      <c r="AA20" s="92"/>
      <c r="AB20" s="92"/>
      <c r="AC20" s="92"/>
      <c r="AD20" s="92"/>
      <c r="AE20" s="92"/>
      <c r="AF20" s="92" t="s">
        <v>35</v>
      </c>
      <c r="AG20" s="92"/>
      <c r="AH20" s="92"/>
      <c r="AI20" s="92"/>
      <c r="AJ20" s="92"/>
      <c r="AK20" s="92"/>
      <c r="AL20" s="92"/>
      <c r="AM20" s="92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2" ht="50.25" customHeight="1" x14ac:dyDescent="0.4">
      <c r="A21" s="4"/>
      <c r="C21" s="25" t="s">
        <v>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2" t="s">
        <v>34</v>
      </c>
      <c r="Q21" s="92"/>
      <c r="R21" s="92"/>
      <c r="S21" s="92"/>
      <c r="T21" s="92"/>
      <c r="U21" s="92"/>
      <c r="V21" s="92"/>
      <c r="W21" s="92"/>
      <c r="X21" s="92" t="s">
        <v>46</v>
      </c>
      <c r="Y21" s="92"/>
      <c r="Z21" s="92"/>
      <c r="AA21" s="92"/>
      <c r="AB21" s="92"/>
      <c r="AC21" s="92"/>
      <c r="AD21" s="92"/>
      <c r="AE21" s="92"/>
      <c r="AF21" s="92" t="s">
        <v>54</v>
      </c>
      <c r="AG21" s="92"/>
      <c r="AH21" s="92"/>
      <c r="AI21" s="92"/>
      <c r="AJ21" s="92"/>
      <c r="AK21" s="92"/>
      <c r="AL21" s="92"/>
      <c r="AM21" s="92"/>
      <c r="AN21" s="63" t="s">
        <v>72</v>
      </c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2" ht="18" customHeight="1" x14ac:dyDescent="0.4">
      <c r="A22" s="4"/>
      <c r="C22" s="29" t="s">
        <v>47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92" t="s">
        <v>45</v>
      </c>
      <c r="Q22" s="92"/>
      <c r="R22" s="92"/>
      <c r="S22" s="92"/>
      <c r="T22" s="92"/>
      <c r="U22" s="92"/>
      <c r="V22" s="92"/>
      <c r="W22" s="92"/>
      <c r="X22" s="92" t="s">
        <v>55</v>
      </c>
      <c r="Y22" s="92"/>
      <c r="Z22" s="92"/>
      <c r="AA22" s="92"/>
      <c r="AB22" s="92"/>
      <c r="AC22" s="92"/>
      <c r="AD22" s="92"/>
      <c r="AE22" s="92"/>
      <c r="AF22" s="92" t="s">
        <v>56</v>
      </c>
      <c r="AG22" s="92"/>
      <c r="AH22" s="92"/>
      <c r="AI22" s="92"/>
      <c r="AJ22" s="92"/>
      <c r="AK22" s="92"/>
      <c r="AL22" s="92"/>
      <c r="AM22" s="92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2" ht="18" customHeight="1" x14ac:dyDescent="0.4">
      <c r="A23" s="4"/>
      <c r="C23" s="25" t="s">
        <v>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92">
        <v>1999</v>
      </c>
      <c r="Q23" s="92"/>
      <c r="R23" s="92"/>
      <c r="S23" s="92"/>
      <c r="T23" s="92"/>
      <c r="U23" s="92"/>
      <c r="V23" s="92"/>
      <c r="W23" s="92"/>
      <c r="X23" s="92">
        <v>2010</v>
      </c>
      <c r="Y23" s="92"/>
      <c r="Z23" s="92"/>
      <c r="AA23" s="92"/>
      <c r="AB23" s="92"/>
      <c r="AC23" s="92"/>
      <c r="AD23" s="92"/>
      <c r="AE23" s="92"/>
      <c r="AF23" s="92">
        <v>2011</v>
      </c>
      <c r="AG23" s="92"/>
      <c r="AH23" s="92"/>
      <c r="AI23" s="92"/>
      <c r="AJ23" s="92"/>
      <c r="AK23" s="92"/>
      <c r="AL23" s="92"/>
      <c r="AM23" s="92"/>
      <c r="AN23" s="25" t="s">
        <v>63</v>
      </c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2" ht="33.75" customHeight="1" x14ac:dyDescent="0.4">
      <c r="A24" s="4"/>
      <c r="C24" s="78" t="s">
        <v>68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93"/>
      <c r="Q24" s="92"/>
      <c r="R24" s="92"/>
      <c r="S24" s="92"/>
      <c r="T24" s="92"/>
      <c r="U24" s="92"/>
      <c r="V24" s="92"/>
      <c r="W24" s="92"/>
      <c r="X24" s="93"/>
      <c r="Y24" s="92"/>
      <c r="Z24" s="92"/>
      <c r="AA24" s="92"/>
      <c r="AB24" s="92"/>
      <c r="AC24" s="92"/>
      <c r="AD24" s="92"/>
      <c r="AE24" s="92"/>
      <c r="AF24" s="93"/>
      <c r="AG24" s="92"/>
      <c r="AH24" s="92"/>
      <c r="AI24" s="92"/>
      <c r="AJ24" s="92"/>
      <c r="AK24" s="92"/>
      <c r="AL24" s="92"/>
      <c r="AM24" s="92"/>
      <c r="AN24" s="25" t="s">
        <v>67</v>
      </c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Z24" s="10"/>
    </row>
    <row r="25" spans="1:52" ht="18" customHeight="1" x14ac:dyDescent="0.4">
      <c r="A25" s="4"/>
      <c r="C25" s="25" t="s">
        <v>37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77">
        <f>IF(P23&lt;&gt;"",2024-P23,IF(P24&lt;&gt;"",YEAR(P24)-2024,""))</f>
        <v>25</v>
      </c>
      <c r="Q25" s="77"/>
      <c r="R25" s="77"/>
      <c r="S25" s="77"/>
      <c r="T25" s="77"/>
      <c r="U25" s="77"/>
      <c r="V25" s="77"/>
      <c r="W25" s="77"/>
      <c r="X25" s="77">
        <f t="shared" ref="X25" si="0">IF(X23&lt;&gt;"",2024-X23,IF(X24&lt;&gt;"",YEAR(X24)-2024,""))</f>
        <v>14</v>
      </c>
      <c r="Y25" s="77"/>
      <c r="Z25" s="77"/>
      <c r="AA25" s="77"/>
      <c r="AB25" s="77"/>
      <c r="AC25" s="77"/>
      <c r="AD25" s="77"/>
      <c r="AE25" s="77"/>
      <c r="AF25" s="77">
        <f t="shared" ref="AF25" si="1">IF(AF23&lt;&gt;"",2024-AF23,IF(AF24&lt;&gt;"",YEAR(AF24)-2024,""))</f>
        <v>13</v>
      </c>
      <c r="AG25" s="77"/>
      <c r="AH25" s="77"/>
      <c r="AI25" s="77"/>
      <c r="AJ25" s="77"/>
      <c r="AK25" s="77"/>
      <c r="AL25" s="77"/>
      <c r="AM25" s="77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Z25" s="10"/>
    </row>
    <row r="26" spans="1:52" ht="18" customHeight="1" x14ac:dyDescent="0.4">
      <c r="A26" s="4"/>
      <c r="C26" s="25" t="s">
        <v>36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7">
        <f>IF(P25&lt;&gt;"",IF(P25&gt;=20,0.8,IF(P25&gt;=15,0.85,IF(P25&gt;=10,0.9,1))),"")</f>
        <v>0.8</v>
      </c>
      <c r="Q26" s="77"/>
      <c r="R26" s="77"/>
      <c r="S26" s="77"/>
      <c r="T26" s="77"/>
      <c r="U26" s="77"/>
      <c r="V26" s="77"/>
      <c r="W26" s="77"/>
      <c r="X26" s="77">
        <f t="shared" ref="X26" si="2">IF(X25&lt;&gt;"",IF(X25&gt;=20,0.8,IF(X25&gt;=15,0.85,IF(X25&gt;=10,0.9,1))),"")</f>
        <v>0.9</v>
      </c>
      <c r="Y26" s="77"/>
      <c r="Z26" s="77"/>
      <c r="AA26" s="77"/>
      <c r="AB26" s="77"/>
      <c r="AC26" s="77"/>
      <c r="AD26" s="77"/>
      <c r="AE26" s="77"/>
      <c r="AF26" s="77">
        <f t="shared" ref="AF26" si="3">IF(AF25&lt;&gt;"",IF(AF25&gt;=20,0.8,IF(AF25&gt;=15,0.85,IF(AF25&gt;=10,0.9,1))),"")</f>
        <v>0.9</v>
      </c>
      <c r="AG26" s="77"/>
      <c r="AH26" s="77"/>
      <c r="AI26" s="77"/>
      <c r="AJ26" s="77"/>
      <c r="AK26" s="77"/>
      <c r="AL26" s="77"/>
      <c r="AM26" s="77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2" ht="18" customHeight="1" x14ac:dyDescent="0.4">
      <c r="A27" s="4"/>
      <c r="C27" s="75" t="s">
        <v>6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91">
        <v>1</v>
      </c>
      <c r="Q27" s="91"/>
      <c r="R27" s="91"/>
      <c r="S27" s="91"/>
      <c r="T27" s="91"/>
      <c r="U27" s="91"/>
      <c r="V27" s="91"/>
      <c r="W27" s="91"/>
      <c r="X27" s="91">
        <v>1</v>
      </c>
      <c r="Y27" s="91"/>
      <c r="Z27" s="91"/>
      <c r="AA27" s="91"/>
      <c r="AB27" s="91"/>
      <c r="AC27" s="91"/>
      <c r="AD27" s="91"/>
      <c r="AE27" s="91"/>
      <c r="AF27" s="91">
        <v>1</v>
      </c>
      <c r="AG27" s="91"/>
      <c r="AH27" s="91"/>
      <c r="AI27" s="91"/>
      <c r="AJ27" s="91"/>
      <c r="AK27" s="91"/>
      <c r="AL27" s="91"/>
      <c r="AM27" s="91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</row>
    <row r="28" spans="1:52" ht="18" customHeight="1" x14ac:dyDescent="0.4">
      <c r="A28" s="4"/>
      <c r="C28" s="55" t="s">
        <v>39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57"/>
      <c r="Q28" s="54"/>
      <c r="R28" s="54"/>
      <c r="S28" s="54"/>
      <c r="T28" s="54"/>
      <c r="U28" s="54"/>
      <c r="V28" s="54"/>
      <c r="W28" s="58"/>
      <c r="X28" s="57"/>
      <c r="Y28" s="54"/>
      <c r="Z28" s="54"/>
      <c r="AA28" s="54"/>
      <c r="AB28" s="54"/>
      <c r="AC28" s="54"/>
      <c r="AD28" s="54"/>
      <c r="AE28" s="58"/>
      <c r="AF28" s="57"/>
      <c r="AG28" s="54"/>
      <c r="AH28" s="54"/>
      <c r="AI28" s="54"/>
      <c r="AJ28" s="54"/>
      <c r="AK28" s="54"/>
      <c r="AL28" s="54"/>
      <c r="AM28" s="58"/>
      <c r="AN28" s="59" t="s">
        <v>40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</row>
    <row r="29" spans="1:52" ht="18" customHeight="1" x14ac:dyDescent="0.4">
      <c r="A29" s="4"/>
      <c r="C29" s="73"/>
      <c r="D29" s="25" t="s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94"/>
      <c r="Q29" s="92"/>
      <c r="R29" s="92"/>
      <c r="S29" s="92"/>
      <c r="T29" s="92"/>
      <c r="U29" s="92"/>
      <c r="V29" s="92"/>
      <c r="W29" s="92"/>
      <c r="X29" s="92">
        <v>20</v>
      </c>
      <c r="Y29" s="92"/>
      <c r="Z29" s="92"/>
      <c r="AA29" s="92"/>
      <c r="AB29" s="92"/>
      <c r="AC29" s="92"/>
      <c r="AD29" s="92"/>
      <c r="AE29" s="92"/>
      <c r="AF29" s="92">
        <v>2.5</v>
      </c>
      <c r="AG29" s="92"/>
      <c r="AH29" s="92"/>
      <c r="AI29" s="92"/>
      <c r="AJ29" s="92"/>
      <c r="AK29" s="92"/>
      <c r="AL29" s="92"/>
      <c r="AM29" s="92"/>
      <c r="AN29" s="25" t="s">
        <v>73</v>
      </c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2" ht="18" customHeight="1" x14ac:dyDescent="0.4">
      <c r="A30" s="4"/>
      <c r="C30" s="54"/>
      <c r="D30" s="42" t="s">
        <v>11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92"/>
      <c r="Q30" s="92"/>
      <c r="R30" s="92"/>
      <c r="S30" s="92"/>
      <c r="T30" s="92"/>
      <c r="U30" s="92"/>
      <c r="V30" s="92"/>
      <c r="W30" s="92"/>
      <c r="X30" s="92">
        <v>6.74</v>
      </c>
      <c r="Y30" s="92"/>
      <c r="Z30" s="92"/>
      <c r="AA30" s="92"/>
      <c r="AB30" s="92"/>
      <c r="AC30" s="92"/>
      <c r="AD30" s="92"/>
      <c r="AE30" s="92"/>
      <c r="AF30" s="92">
        <v>0.47</v>
      </c>
      <c r="AG30" s="92"/>
      <c r="AH30" s="92"/>
      <c r="AI30" s="92"/>
      <c r="AJ30" s="92"/>
      <c r="AK30" s="92"/>
      <c r="AL30" s="92"/>
      <c r="AM30" s="92"/>
      <c r="AN30" s="25" t="s">
        <v>73</v>
      </c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2" ht="18" customHeight="1" x14ac:dyDescent="0.4">
      <c r="A31" s="4"/>
      <c r="C31" s="47" t="s">
        <v>41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46"/>
      <c r="R31" s="46"/>
      <c r="S31" s="46"/>
      <c r="T31" s="46"/>
      <c r="U31" s="46"/>
      <c r="V31" s="46"/>
      <c r="W31" s="50"/>
      <c r="X31" s="49"/>
      <c r="Y31" s="46"/>
      <c r="Z31" s="46"/>
      <c r="AA31" s="46"/>
      <c r="AB31" s="46"/>
      <c r="AC31" s="46"/>
      <c r="AD31" s="46"/>
      <c r="AE31" s="50"/>
      <c r="AF31" s="49"/>
      <c r="AG31" s="46"/>
      <c r="AH31" s="46"/>
      <c r="AI31" s="46"/>
      <c r="AJ31" s="46"/>
      <c r="AK31" s="46"/>
      <c r="AL31" s="46"/>
      <c r="AM31" s="50"/>
      <c r="AN31" s="51" t="s">
        <v>42</v>
      </c>
      <c r="AO31" s="52"/>
      <c r="AP31" s="52"/>
      <c r="AQ31" s="52"/>
      <c r="AR31" s="52"/>
      <c r="AS31" s="52"/>
      <c r="AT31" s="52"/>
      <c r="AU31" s="52"/>
      <c r="AV31" s="52"/>
      <c r="AW31" s="52"/>
      <c r="AX31" s="52"/>
    </row>
    <row r="32" spans="1:52" ht="18" customHeight="1" x14ac:dyDescent="0.4">
      <c r="A32" s="4"/>
      <c r="C32" s="45"/>
      <c r="D32" s="25" t="s">
        <v>10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92">
        <v>45</v>
      </c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25" t="s">
        <v>73</v>
      </c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1:52" ht="18" customHeight="1" x14ac:dyDescent="0.4">
      <c r="A33" s="4"/>
      <c r="C33" s="46"/>
      <c r="D33" s="25" t="s">
        <v>11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92">
        <v>0.67</v>
      </c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25" t="s">
        <v>73</v>
      </c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52" ht="18" customHeight="1" x14ac:dyDescent="0.4">
      <c r="A34" s="4"/>
      <c r="C34" s="46"/>
      <c r="D34" s="25" t="s">
        <v>43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92">
        <v>38</v>
      </c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25" t="s">
        <v>73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1:52" ht="18" customHeight="1" x14ac:dyDescent="0.4">
      <c r="A35" s="4"/>
      <c r="C35" s="42" t="s">
        <v>49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>
        <f>IFERROR(ROUND(IF(P22="電気",P29/P30*P26,P32/(P33+P34)*P26),2),"")</f>
        <v>0.93</v>
      </c>
      <c r="Q35" s="43"/>
      <c r="R35" s="43"/>
      <c r="S35" s="43"/>
      <c r="T35" s="43"/>
      <c r="U35" s="43"/>
      <c r="V35" s="43"/>
      <c r="W35" s="43"/>
      <c r="X35" s="43">
        <f t="shared" ref="X35" si="4">IFERROR(ROUND(IF(X22="電気",X29/X30*X26,X32/(X33+X34)*X26),2),"")</f>
        <v>2.67</v>
      </c>
      <c r="Y35" s="43"/>
      <c r="Z35" s="43"/>
      <c r="AA35" s="43"/>
      <c r="AB35" s="43"/>
      <c r="AC35" s="43"/>
      <c r="AD35" s="43"/>
      <c r="AE35" s="43"/>
      <c r="AF35" s="43">
        <f t="shared" ref="AF35" si="5">IFERROR(ROUND(IF(AF22="電気",AF29/AF30*AF26,AF32/(AF33+AF34)*AF26),2),"")</f>
        <v>4.79</v>
      </c>
      <c r="AG35" s="43"/>
      <c r="AH35" s="43"/>
      <c r="AI35" s="43"/>
      <c r="AJ35" s="43"/>
      <c r="AK35" s="43"/>
      <c r="AL35" s="43"/>
      <c r="AM35" s="43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</row>
    <row r="36" spans="1:52" ht="18" customHeight="1" x14ac:dyDescent="0.4">
      <c r="A36" s="4"/>
      <c r="C36" s="25" t="s">
        <v>50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>
        <f>IFERROR(ROUND((P30+P33)*P27*$P$16/P26,0),0)</f>
        <v>633</v>
      </c>
      <c r="Q36" s="26"/>
      <c r="R36" s="26"/>
      <c r="S36" s="26"/>
      <c r="T36" s="26"/>
      <c r="U36" s="26"/>
      <c r="V36" s="26"/>
      <c r="W36" s="26"/>
      <c r="X36" s="26">
        <f t="shared" ref="X36" si="6">IFERROR(ROUND((X30+X33)*X27*$P$16/X26,0),0)</f>
        <v>5662</v>
      </c>
      <c r="Y36" s="26"/>
      <c r="Z36" s="26"/>
      <c r="AA36" s="26"/>
      <c r="AB36" s="26"/>
      <c r="AC36" s="26"/>
      <c r="AD36" s="26"/>
      <c r="AE36" s="26"/>
      <c r="AF36" s="26">
        <f t="shared" ref="AF36" si="7">IFERROR(ROUND((AF30+AF33)*AF27*$P$16/AF26,0),0)</f>
        <v>395</v>
      </c>
      <c r="AG36" s="26"/>
      <c r="AH36" s="26"/>
      <c r="AI36" s="26"/>
      <c r="AJ36" s="26"/>
      <c r="AK36" s="26"/>
      <c r="AL36" s="26"/>
      <c r="AM36" s="26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Z36" s="10"/>
    </row>
    <row r="37" spans="1:52" ht="18" customHeight="1" x14ac:dyDescent="0.4">
      <c r="A37" s="4"/>
      <c r="C37" s="25" t="s">
        <v>51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64">
        <f>IF(P34&lt;&gt;"",ROUND(P34*P27*$P$16/P26,0),0)</f>
        <v>35910</v>
      </c>
      <c r="Q37" s="65"/>
      <c r="R37" s="65"/>
      <c r="S37" s="65"/>
      <c r="T37" s="65"/>
      <c r="U37" s="65"/>
      <c r="V37" s="65"/>
      <c r="W37" s="66"/>
      <c r="X37" s="64">
        <f>IF(X34&lt;&gt;"",ROUND(X34*X27*$P$16/X26,0),0)</f>
        <v>0</v>
      </c>
      <c r="Y37" s="65"/>
      <c r="Z37" s="65"/>
      <c r="AA37" s="65"/>
      <c r="AB37" s="65"/>
      <c r="AC37" s="65"/>
      <c r="AD37" s="65"/>
      <c r="AE37" s="66"/>
      <c r="AF37" s="64">
        <f t="shared" ref="AF37" si="8">IF(AF34&lt;&gt;"",ROUND(AF34*AF27*$P$16/AF26,0),0)</f>
        <v>0</v>
      </c>
      <c r="AG37" s="65"/>
      <c r="AH37" s="65"/>
      <c r="AI37" s="65"/>
      <c r="AJ37" s="65"/>
      <c r="AK37" s="65"/>
      <c r="AL37" s="65"/>
      <c r="AM37" s="66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1:52" ht="18" customHeight="1" x14ac:dyDescent="0.4">
      <c r="A38" s="4"/>
      <c r="C38" s="25" t="s">
        <v>12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4">
        <f>IFERROR(ROUND(P36*$P$7+P37*IF(P22="都市ガス",$P$8,IF(P22="LPガス",$P$9,0)),0),"")</f>
        <v>6736</v>
      </c>
      <c r="Q38" s="65"/>
      <c r="R38" s="65"/>
      <c r="S38" s="65"/>
      <c r="T38" s="65"/>
      <c r="U38" s="65"/>
      <c r="V38" s="65"/>
      <c r="W38" s="66"/>
      <c r="X38" s="64">
        <f t="shared" ref="X38" si="9">IFERROR(ROUND(X36*$P$7+X37*IF(X22="都市ガス",$P$8,IF(X22="LPガス",$P$9,0)),0),"")</f>
        <v>2588</v>
      </c>
      <c r="Y38" s="65"/>
      <c r="Z38" s="65"/>
      <c r="AA38" s="65"/>
      <c r="AB38" s="65"/>
      <c r="AC38" s="65"/>
      <c r="AD38" s="65"/>
      <c r="AE38" s="66"/>
      <c r="AF38" s="64">
        <f t="shared" ref="AF38" si="10">IFERROR(ROUND(AF36*$P$7+AF37*IF(AF22="都市ガス",$P$8,IF(AF22="LPガス",$P$9,0)),0),"")</f>
        <v>181</v>
      </c>
      <c r="AG38" s="65"/>
      <c r="AH38" s="65"/>
      <c r="AI38" s="65"/>
      <c r="AJ38" s="65"/>
      <c r="AK38" s="65"/>
      <c r="AL38" s="65"/>
      <c r="AM38" s="66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1:52" ht="18" customHeight="1" x14ac:dyDescent="0.4">
      <c r="A39" s="4"/>
      <c r="C39" s="25" t="s">
        <v>57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64">
        <f>SUM(P38:AM38)</f>
        <v>9505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6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2" ht="18" customHeight="1" x14ac:dyDescent="0.4">
      <c r="A40" s="4"/>
    </row>
    <row r="41" spans="1:52" ht="18" customHeight="1" x14ac:dyDescent="0.4">
      <c r="A41" s="4"/>
      <c r="B41" s="2" t="s">
        <v>15</v>
      </c>
    </row>
    <row r="42" spans="1:52" ht="18" customHeight="1" x14ac:dyDescent="0.4">
      <c r="A42" s="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69" t="s">
        <v>78</v>
      </c>
      <c r="Q42" s="70"/>
      <c r="R42" s="70"/>
      <c r="S42" s="70"/>
      <c r="T42" s="70"/>
      <c r="U42" s="70"/>
      <c r="V42" s="70"/>
      <c r="W42" s="71"/>
      <c r="X42" s="69" t="s">
        <v>79</v>
      </c>
      <c r="Y42" s="70"/>
      <c r="Z42" s="70"/>
      <c r="AA42" s="70"/>
      <c r="AB42" s="70"/>
      <c r="AC42" s="70"/>
      <c r="AD42" s="70"/>
      <c r="AE42" s="71"/>
      <c r="AF42" s="69" t="s">
        <v>80</v>
      </c>
      <c r="AG42" s="70"/>
      <c r="AH42" s="70"/>
      <c r="AI42" s="70"/>
      <c r="AJ42" s="70"/>
      <c r="AK42" s="70"/>
      <c r="AL42" s="70"/>
      <c r="AM42" s="71"/>
      <c r="AN42" s="72"/>
      <c r="AO42" s="67"/>
      <c r="AP42" s="67"/>
      <c r="AQ42" s="67"/>
      <c r="AR42" s="67"/>
      <c r="AS42" s="67"/>
      <c r="AT42" s="67"/>
      <c r="AU42" s="67"/>
      <c r="AV42" s="67"/>
      <c r="AW42" s="67"/>
      <c r="AX42" s="67"/>
    </row>
    <row r="43" spans="1:52" ht="18" customHeight="1" x14ac:dyDescent="0.4">
      <c r="A43" s="4"/>
      <c r="C43" s="25" t="s">
        <v>7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92" t="s">
        <v>35</v>
      </c>
      <c r="Q43" s="92"/>
      <c r="R43" s="92"/>
      <c r="S43" s="92"/>
      <c r="T43" s="92"/>
      <c r="U43" s="92"/>
      <c r="V43" s="92"/>
      <c r="W43" s="92"/>
      <c r="X43" s="92" t="s">
        <v>35</v>
      </c>
      <c r="Y43" s="92"/>
      <c r="Z43" s="92"/>
      <c r="AA43" s="92"/>
      <c r="AB43" s="92"/>
      <c r="AC43" s="92"/>
      <c r="AD43" s="92"/>
      <c r="AE43" s="92"/>
      <c r="AF43" s="92" t="s">
        <v>35</v>
      </c>
      <c r="AG43" s="92"/>
      <c r="AH43" s="92"/>
      <c r="AI43" s="92"/>
      <c r="AJ43" s="92"/>
      <c r="AK43" s="92"/>
      <c r="AL43" s="92"/>
      <c r="AM43" s="92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1:52" ht="50.25" customHeight="1" x14ac:dyDescent="0.4">
      <c r="A44" s="4"/>
      <c r="C44" s="25" t="s">
        <v>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92" t="s">
        <v>69</v>
      </c>
      <c r="Q44" s="92"/>
      <c r="R44" s="92"/>
      <c r="S44" s="92"/>
      <c r="T44" s="92"/>
      <c r="U44" s="92"/>
      <c r="V44" s="92"/>
      <c r="W44" s="92"/>
      <c r="X44" s="92" t="s">
        <v>70</v>
      </c>
      <c r="Y44" s="92"/>
      <c r="Z44" s="92"/>
      <c r="AA44" s="92"/>
      <c r="AB44" s="92"/>
      <c r="AC44" s="92"/>
      <c r="AD44" s="92"/>
      <c r="AE44" s="92"/>
      <c r="AF44" s="92" t="s">
        <v>71</v>
      </c>
      <c r="AG44" s="92"/>
      <c r="AH44" s="92"/>
      <c r="AI44" s="92"/>
      <c r="AJ44" s="92"/>
      <c r="AK44" s="92"/>
      <c r="AL44" s="92"/>
      <c r="AM44" s="92"/>
      <c r="AN44" s="63" t="s">
        <v>72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2" ht="18" customHeight="1" x14ac:dyDescent="0.4">
      <c r="A45" s="4"/>
      <c r="C45" s="29" t="s">
        <v>47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92" t="s">
        <v>45</v>
      </c>
      <c r="Q45" s="92"/>
      <c r="R45" s="92"/>
      <c r="S45" s="92"/>
      <c r="T45" s="92"/>
      <c r="U45" s="92"/>
      <c r="V45" s="92"/>
      <c r="W45" s="92"/>
      <c r="X45" s="92" t="s">
        <v>55</v>
      </c>
      <c r="Y45" s="92"/>
      <c r="Z45" s="92"/>
      <c r="AA45" s="92"/>
      <c r="AB45" s="92"/>
      <c r="AC45" s="92"/>
      <c r="AD45" s="92"/>
      <c r="AE45" s="92"/>
      <c r="AF45" s="92" t="s">
        <v>56</v>
      </c>
      <c r="AG45" s="92"/>
      <c r="AH45" s="92"/>
      <c r="AI45" s="92"/>
      <c r="AJ45" s="92"/>
      <c r="AK45" s="92"/>
      <c r="AL45" s="92"/>
      <c r="AM45" s="92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2" ht="18" customHeight="1" x14ac:dyDescent="0.4">
      <c r="A46" s="4"/>
      <c r="C46" s="25" t="s">
        <v>64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5">
        <v>4</v>
      </c>
      <c r="AG46" s="95"/>
      <c r="AH46" s="95"/>
      <c r="AI46" s="95"/>
      <c r="AJ46" s="95"/>
      <c r="AK46" s="95"/>
      <c r="AL46" s="95"/>
      <c r="AM46" s="95"/>
      <c r="AN46" s="62" t="s">
        <v>65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Z46" s="10"/>
    </row>
    <row r="47" spans="1:52" ht="18" customHeight="1" x14ac:dyDescent="0.4">
      <c r="A47" s="4"/>
      <c r="C47" s="25" t="s">
        <v>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92">
        <v>1</v>
      </c>
      <c r="Q47" s="92"/>
      <c r="R47" s="92"/>
      <c r="S47" s="92"/>
      <c r="T47" s="92"/>
      <c r="U47" s="92"/>
      <c r="V47" s="92"/>
      <c r="W47" s="92"/>
      <c r="X47" s="92">
        <v>1</v>
      </c>
      <c r="Y47" s="92"/>
      <c r="Z47" s="92"/>
      <c r="AA47" s="92"/>
      <c r="AB47" s="92"/>
      <c r="AC47" s="92"/>
      <c r="AD47" s="92"/>
      <c r="AE47" s="92"/>
      <c r="AF47" s="92">
        <v>1</v>
      </c>
      <c r="AG47" s="92"/>
      <c r="AH47" s="92"/>
      <c r="AI47" s="92"/>
      <c r="AJ47" s="92"/>
      <c r="AK47" s="92"/>
      <c r="AL47" s="92"/>
      <c r="AM47" s="92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2" ht="18" customHeight="1" x14ac:dyDescent="0.4">
      <c r="A48" s="4"/>
      <c r="C48" s="55" t="s">
        <v>39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7"/>
      <c r="Q48" s="54"/>
      <c r="R48" s="54"/>
      <c r="S48" s="54"/>
      <c r="T48" s="54"/>
      <c r="U48" s="54"/>
      <c r="V48" s="54"/>
      <c r="W48" s="58"/>
      <c r="X48" s="57"/>
      <c r="Y48" s="54"/>
      <c r="Z48" s="54"/>
      <c r="AA48" s="54"/>
      <c r="AB48" s="54"/>
      <c r="AC48" s="54"/>
      <c r="AD48" s="54"/>
      <c r="AE48" s="58"/>
      <c r="AF48" s="57"/>
      <c r="AG48" s="54"/>
      <c r="AH48" s="54"/>
      <c r="AI48" s="54"/>
      <c r="AJ48" s="54"/>
      <c r="AK48" s="54"/>
      <c r="AL48" s="54"/>
      <c r="AM48" s="58"/>
      <c r="AN48" s="59" t="s">
        <v>40</v>
      </c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2" ht="18" customHeight="1" x14ac:dyDescent="0.4">
      <c r="A49" s="4"/>
      <c r="C49" s="53"/>
      <c r="D49" s="25" t="s">
        <v>10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92"/>
      <c r="Q49" s="92"/>
      <c r="R49" s="92"/>
      <c r="S49" s="92"/>
      <c r="T49" s="92"/>
      <c r="U49" s="92"/>
      <c r="V49" s="92"/>
      <c r="W49" s="92"/>
      <c r="X49" s="92">
        <v>20</v>
      </c>
      <c r="Y49" s="92"/>
      <c r="Z49" s="92"/>
      <c r="AA49" s="92"/>
      <c r="AB49" s="92"/>
      <c r="AC49" s="92"/>
      <c r="AD49" s="92"/>
      <c r="AE49" s="92"/>
      <c r="AF49" s="92">
        <v>2.5</v>
      </c>
      <c r="AG49" s="92"/>
      <c r="AH49" s="92"/>
      <c r="AI49" s="92"/>
      <c r="AJ49" s="92"/>
      <c r="AK49" s="92"/>
      <c r="AL49" s="92"/>
      <c r="AM49" s="92"/>
      <c r="AN49" s="25" t="s">
        <v>74</v>
      </c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2" ht="18" customHeight="1" x14ac:dyDescent="0.4">
      <c r="A50" s="4"/>
      <c r="C50" s="54"/>
      <c r="D50" s="25" t="s">
        <v>11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92"/>
      <c r="Q50" s="92"/>
      <c r="R50" s="92"/>
      <c r="S50" s="92"/>
      <c r="T50" s="92"/>
      <c r="U50" s="92"/>
      <c r="V50" s="92"/>
      <c r="W50" s="92"/>
      <c r="X50" s="92">
        <v>5.67</v>
      </c>
      <c r="Y50" s="92"/>
      <c r="Z50" s="92"/>
      <c r="AA50" s="92"/>
      <c r="AB50" s="92"/>
      <c r="AC50" s="92"/>
      <c r="AD50" s="92"/>
      <c r="AE50" s="92"/>
      <c r="AF50" s="92">
        <v>0.45</v>
      </c>
      <c r="AG50" s="92"/>
      <c r="AH50" s="92"/>
      <c r="AI50" s="92"/>
      <c r="AJ50" s="92"/>
      <c r="AK50" s="92"/>
      <c r="AL50" s="92"/>
      <c r="AM50" s="92"/>
      <c r="AN50" s="25" t="s">
        <v>74</v>
      </c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2" ht="18" customHeight="1" x14ac:dyDescent="0.4">
      <c r="A51" s="4"/>
      <c r="C51" s="47" t="s">
        <v>41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49"/>
      <c r="Q51" s="46"/>
      <c r="R51" s="46"/>
      <c r="S51" s="46"/>
      <c r="T51" s="46"/>
      <c r="U51" s="46"/>
      <c r="V51" s="46"/>
      <c r="W51" s="50"/>
      <c r="X51" s="49"/>
      <c r="Y51" s="46"/>
      <c r="Z51" s="46"/>
      <c r="AA51" s="46"/>
      <c r="AB51" s="46"/>
      <c r="AC51" s="46"/>
      <c r="AD51" s="46"/>
      <c r="AE51" s="50"/>
      <c r="AF51" s="49"/>
      <c r="AG51" s="46"/>
      <c r="AH51" s="46"/>
      <c r="AI51" s="46"/>
      <c r="AJ51" s="46"/>
      <c r="AK51" s="46"/>
      <c r="AL51" s="46"/>
      <c r="AM51" s="50"/>
      <c r="AN51" s="51" t="s">
        <v>42</v>
      </c>
      <c r="AO51" s="52"/>
      <c r="AP51" s="52"/>
      <c r="AQ51" s="52"/>
      <c r="AR51" s="52"/>
      <c r="AS51" s="52"/>
      <c r="AT51" s="52"/>
      <c r="AU51" s="52"/>
      <c r="AV51" s="52"/>
      <c r="AW51" s="52"/>
      <c r="AX51" s="52"/>
    </row>
    <row r="52" spans="1:52" ht="18" customHeight="1" x14ac:dyDescent="0.4">
      <c r="A52" s="4"/>
      <c r="C52" s="45"/>
      <c r="D52" s="25" t="s">
        <v>10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92">
        <v>45</v>
      </c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25" t="s">
        <v>74</v>
      </c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3" spans="1:52" ht="18" customHeight="1" x14ac:dyDescent="0.4">
      <c r="A53" s="4"/>
      <c r="C53" s="46"/>
      <c r="D53" s="25" t="s">
        <v>11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92">
        <v>0.64500000000000002</v>
      </c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25" t="s">
        <v>74</v>
      </c>
      <c r="AO53" s="25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52" ht="18" customHeight="1" x14ac:dyDescent="0.4">
      <c r="A54" s="4"/>
      <c r="C54" s="46"/>
      <c r="D54" s="25" t="s">
        <v>43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92">
        <v>37.799999999999997</v>
      </c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25" t="s">
        <v>74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52" ht="18" customHeight="1" x14ac:dyDescent="0.4">
      <c r="A55" s="4"/>
      <c r="C55" s="42" t="s">
        <v>5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>
        <f>IFERROR(ROUND(IF(P45="電気",P49/P50,P52/(P53+P54)),2),"")</f>
        <v>1.17</v>
      </c>
      <c r="Q55" s="43"/>
      <c r="R55" s="43"/>
      <c r="S55" s="43"/>
      <c r="T55" s="43"/>
      <c r="U55" s="43"/>
      <c r="V55" s="43"/>
      <c r="W55" s="43"/>
      <c r="X55" s="43">
        <f t="shared" ref="X55" si="11">IFERROR(ROUND(IF(X45="電気",X49/X50,X52/(X53+X54)),2),"")</f>
        <v>3.53</v>
      </c>
      <c r="Y55" s="43"/>
      <c r="Z55" s="43"/>
      <c r="AA55" s="43"/>
      <c r="AB55" s="43"/>
      <c r="AC55" s="43"/>
      <c r="AD55" s="43"/>
      <c r="AE55" s="43"/>
      <c r="AF55" s="43">
        <f t="shared" ref="AF55" si="12">IFERROR(ROUND(IF(AF45="電気",AF49/AF50,AF52/(AF53+AF54)),2),"")</f>
        <v>5.56</v>
      </c>
      <c r="AG55" s="43"/>
      <c r="AH55" s="43"/>
      <c r="AI55" s="43"/>
      <c r="AJ55" s="43"/>
      <c r="AK55" s="43"/>
      <c r="AL55" s="43"/>
      <c r="AM55" s="43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</row>
    <row r="56" spans="1:52" ht="18" customHeight="1" x14ac:dyDescent="0.4">
      <c r="A56" s="4"/>
      <c r="C56" s="25" t="s">
        <v>50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>
        <f>ROUND((P50+P53)*P47*$P$16,0)</f>
        <v>488</v>
      </c>
      <c r="Q56" s="26"/>
      <c r="R56" s="26"/>
      <c r="S56" s="26"/>
      <c r="T56" s="26"/>
      <c r="U56" s="26"/>
      <c r="V56" s="26"/>
      <c r="W56" s="26"/>
      <c r="X56" s="26">
        <f t="shared" ref="X56" si="13">ROUND((X50+X53)*X47*$P$16,0)</f>
        <v>4287</v>
      </c>
      <c r="Y56" s="26"/>
      <c r="Z56" s="26"/>
      <c r="AA56" s="26"/>
      <c r="AB56" s="26"/>
      <c r="AC56" s="26"/>
      <c r="AD56" s="26"/>
      <c r="AE56" s="26"/>
      <c r="AF56" s="26">
        <f t="shared" ref="AF56" si="14">ROUND((AF50+AF53)*AF47*$P$16,0)</f>
        <v>340</v>
      </c>
      <c r="AG56" s="26"/>
      <c r="AH56" s="26"/>
      <c r="AI56" s="26"/>
      <c r="AJ56" s="26"/>
      <c r="AK56" s="26"/>
      <c r="AL56" s="26"/>
      <c r="AM56" s="26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Z56" s="10"/>
    </row>
    <row r="57" spans="1:52" ht="18" customHeight="1" x14ac:dyDescent="0.4">
      <c r="A57" s="4"/>
      <c r="C57" s="25" t="s">
        <v>51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>
        <f>IF(P54&lt;&gt;"",ROUND(P54*P47*$P$16,0),0)</f>
        <v>28577</v>
      </c>
      <c r="Q57" s="26"/>
      <c r="R57" s="26"/>
      <c r="S57" s="26"/>
      <c r="T57" s="26"/>
      <c r="U57" s="26"/>
      <c r="V57" s="26"/>
      <c r="W57" s="26"/>
      <c r="X57" s="26">
        <f t="shared" ref="X57" si="15">IF(X54&lt;&gt;"",ROUND(X54*X47*$P$16,0),0)</f>
        <v>0</v>
      </c>
      <c r="Y57" s="26"/>
      <c r="Z57" s="26"/>
      <c r="AA57" s="26"/>
      <c r="AB57" s="26"/>
      <c r="AC57" s="26"/>
      <c r="AD57" s="26"/>
      <c r="AE57" s="26"/>
      <c r="AF57" s="26">
        <f t="shared" ref="AF57" si="16">IF(AF54&lt;&gt;"",ROUND(AF54*AF47*$P$16,0),0)</f>
        <v>0</v>
      </c>
      <c r="AG57" s="26"/>
      <c r="AH57" s="26"/>
      <c r="AI57" s="26"/>
      <c r="AJ57" s="26"/>
      <c r="AK57" s="26"/>
      <c r="AL57" s="26"/>
      <c r="AM57" s="26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52" ht="18" customHeight="1" x14ac:dyDescent="0.4">
      <c r="A58" s="4"/>
      <c r="C58" s="25" t="s">
        <v>12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>
        <f>ROUND(P56*$P$7+P57*IF(P45="都市ガス",$P$8,IF(P45="LPガス",$P$9,0)),0)</f>
        <v>5353</v>
      </c>
      <c r="Q58" s="26"/>
      <c r="R58" s="26"/>
      <c r="S58" s="26"/>
      <c r="T58" s="26"/>
      <c r="U58" s="26"/>
      <c r="V58" s="26"/>
      <c r="W58" s="26"/>
      <c r="X58" s="26">
        <f t="shared" ref="X58" si="17">ROUND(X56*$P$7+X57*IF(X45="都市ガス",$P$8,IF(X45="LPガス",$P$9,0)),0)</f>
        <v>1959</v>
      </c>
      <c r="Y58" s="26"/>
      <c r="Z58" s="26"/>
      <c r="AA58" s="26"/>
      <c r="AB58" s="26"/>
      <c r="AC58" s="26"/>
      <c r="AD58" s="26"/>
      <c r="AE58" s="26"/>
      <c r="AF58" s="26">
        <f t="shared" ref="AF58" si="18">ROUND(AF56*$P$7+AF57*IF(AF45="都市ガス",$P$8,IF(AF45="LPガス",$P$9,0)),0)</f>
        <v>155</v>
      </c>
      <c r="AG58" s="26"/>
      <c r="AH58" s="26"/>
      <c r="AI58" s="26"/>
      <c r="AJ58" s="26"/>
      <c r="AK58" s="26"/>
      <c r="AL58" s="26"/>
      <c r="AM58" s="26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</row>
    <row r="59" spans="1:52" ht="18" customHeight="1" x14ac:dyDescent="0.4">
      <c r="A59" s="4"/>
      <c r="C59" s="25" t="s">
        <v>57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>
        <f>SUM(P58:AM58)</f>
        <v>7467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</row>
    <row r="60" spans="1:52" ht="18" customHeight="1" x14ac:dyDescent="0.4">
      <c r="A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2" ht="18" customHeight="1" x14ac:dyDescent="0.4">
      <c r="A61" s="4"/>
      <c r="C61" s="25" t="s">
        <v>33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41">
        <f>IFERROR(P55/P35-1,"")</f>
        <v>0.25806451612903203</v>
      </c>
      <c r="Q61" s="41"/>
      <c r="R61" s="41"/>
      <c r="S61" s="41"/>
      <c r="T61" s="41"/>
      <c r="U61" s="41"/>
      <c r="V61" s="41"/>
      <c r="W61" s="41"/>
      <c r="X61" s="41">
        <f t="shared" ref="X61" si="19">IFERROR(X55/X35-1,"")</f>
        <v>0.32209737827715346</v>
      </c>
      <c r="Y61" s="41"/>
      <c r="Z61" s="41"/>
      <c r="AA61" s="41"/>
      <c r="AB61" s="41"/>
      <c r="AC61" s="41"/>
      <c r="AD61" s="41"/>
      <c r="AE61" s="41"/>
      <c r="AF61" s="41">
        <f t="shared" ref="AF61" si="20">IFERROR(AF55/AF35-1,"")</f>
        <v>0.160751565762004</v>
      </c>
      <c r="AG61" s="41"/>
      <c r="AH61" s="41"/>
      <c r="AI61" s="41"/>
      <c r="AJ61" s="41"/>
      <c r="AK61" s="41"/>
      <c r="AL61" s="41"/>
      <c r="AM61" s="41"/>
      <c r="AN61" s="40" t="s">
        <v>66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Z61" s="10"/>
    </row>
    <row r="62" spans="1:52" ht="18" customHeight="1" x14ac:dyDescent="0.4">
      <c r="A62" s="4"/>
      <c r="C62" s="25" t="s">
        <v>59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>
        <f>P39-P59</f>
        <v>2038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</row>
    <row r="63" spans="1:52" ht="18" customHeight="1" x14ac:dyDescent="0.4">
      <c r="A63" s="4"/>
      <c r="C63" s="25" t="s">
        <v>60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37">
        <f>IFERROR(P62/P39,"")</f>
        <v>0.21441346659652813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9"/>
      <c r="AN63" s="40" t="s">
        <v>66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Z63" s="10"/>
    </row>
    <row r="64" spans="1:52" ht="18" customHeight="1" x14ac:dyDescent="0.4">
      <c r="A64" s="4"/>
    </row>
    <row r="65" spans="1:50" ht="18" customHeight="1" x14ac:dyDescent="0.4">
      <c r="A65" s="6" t="s">
        <v>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" customHeight="1" x14ac:dyDescent="0.4">
      <c r="A66" s="6"/>
      <c r="B66" s="2" t="s">
        <v>13</v>
      </c>
    </row>
    <row r="67" spans="1:50" ht="18" customHeight="1" x14ac:dyDescent="0.4">
      <c r="A67" s="6"/>
      <c r="C67" s="35" t="s">
        <v>18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97">
        <v>270</v>
      </c>
      <c r="Q67" s="97"/>
      <c r="R67" s="97"/>
      <c r="S67" s="97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50" ht="18" customHeight="1" x14ac:dyDescent="0.4">
      <c r="A68" s="6"/>
      <c r="C68" s="35" t="s">
        <v>19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97">
        <v>12</v>
      </c>
      <c r="Q68" s="97"/>
      <c r="R68" s="97"/>
      <c r="S68" s="97"/>
      <c r="T68" s="25" t="s">
        <v>20</v>
      </c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1:50" ht="18" customHeight="1" x14ac:dyDescent="0.4">
      <c r="A69" s="6"/>
    </row>
    <row r="70" spans="1:50" ht="18" customHeight="1" x14ac:dyDescent="0.4">
      <c r="A70" s="1"/>
      <c r="B70" s="2" t="s">
        <v>14</v>
      </c>
    </row>
    <row r="71" spans="1:50" ht="18" customHeight="1" x14ac:dyDescent="0.4">
      <c r="A71" s="1"/>
      <c r="C71" s="25" t="s">
        <v>21</v>
      </c>
      <c r="D71" s="25"/>
      <c r="E71" s="25"/>
      <c r="F71" s="25"/>
      <c r="G71" s="25"/>
      <c r="H71" s="25"/>
      <c r="I71" s="96" t="s">
        <v>24</v>
      </c>
      <c r="J71" s="96"/>
      <c r="K71" s="96"/>
      <c r="L71" s="96"/>
      <c r="M71" s="96" t="s">
        <v>17</v>
      </c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28"/>
      <c r="AP71" s="28"/>
      <c r="AQ71" s="28"/>
      <c r="AR71" s="28"/>
      <c r="AS71" s="28"/>
      <c r="AT71" s="28"/>
      <c r="AU71" s="28"/>
      <c r="AV71" s="28"/>
      <c r="AW71" s="28"/>
      <c r="AX71" s="28"/>
    </row>
    <row r="72" spans="1:50" ht="18" customHeight="1" x14ac:dyDescent="0.4">
      <c r="A72" s="1"/>
      <c r="C72" s="25" t="s">
        <v>22</v>
      </c>
      <c r="D72" s="25"/>
      <c r="E72" s="25"/>
      <c r="F72" s="25"/>
      <c r="G72" s="25"/>
      <c r="H72" s="25"/>
      <c r="I72" s="96">
        <v>60</v>
      </c>
      <c r="J72" s="96"/>
      <c r="K72" s="96"/>
      <c r="L72" s="96"/>
      <c r="M72" s="96">
        <v>63</v>
      </c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28" t="s">
        <v>25</v>
      </c>
      <c r="AP72" s="28"/>
      <c r="AQ72" s="28"/>
      <c r="AR72" s="28"/>
      <c r="AS72" s="28"/>
      <c r="AT72" s="28"/>
      <c r="AU72" s="28"/>
      <c r="AV72" s="28"/>
      <c r="AW72" s="28"/>
      <c r="AX72" s="28"/>
    </row>
    <row r="73" spans="1:50" ht="18" customHeight="1" x14ac:dyDescent="0.4">
      <c r="A73" s="1"/>
      <c r="C73" s="25" t="s">
        <v>23</v>
      </c>
      <c r="D73" s="25"/>
      <c r="E73" s="25"/>
      <c r="F73" s="25"/>
      <c r="G73" s="25"/>
      <c r="H73" s="25"/>
      <c r="I73" s="96">
        <v>6</v>
      </c>
      <c r="J73" s="96"/>
      <c r="K73" s="96"/>
      <c r="L73" s="96"/>
      <c r="M73" s="96">
        <v>24</v>
      </c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28" t="s">
        <v>26</v>
      </c>
      <c r="AP73" s="28"/>
      <c r="AQ73" s="28"/>
      <c r="AR73" s="28"/>
      <c r="AS73" s="28"/>
      <c r="AT73" s="28"/>
      <c r="AU73" s="28"/>
      <c r="AV73" s="28"/>
      <c r="AW73" s="28"/>
      <c r="AX73" s="28"/>
    </row>
    <row r="74" spans="1:50" ht="18" customHeight="1" x14ac:dyDescent="0.4">
      <c r="A74" s="1"/>
    </row>
    <row r="75" spans="1:50" ht="18" customHeight="1" x14ac:dyDescent="0.4">
      <c r="A75" s="1"/>
      <c r="C75" s="25" t="s">
        <v>21</v>
      </c>
      <c r="D75" s="25"/>
      <c r="E75" s="25"/>
      <c r="F75" s="25"/>
      <c r="G75" s="25"/>
      <c r="H75" s="25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8"/>
      <c r="AP75" s="28"/>
      <c r="AQ75" s="28"/>
      <c r="AR75" s="28"/>
      <c r="AS75" s="28"/>
      <c r="AT75" s="28"/>
      <c r="AU75" s="28"/>
      <c r="AV75" s="28"/>
      <c r="AW75" s="28"/>
      <c r="AX75" s="28"/>
    </row>
    <row r="76" spans="1:50" ht="18" customHeight="1" x14ac:dyDescent="0.4">
      <c r="A76" s="1"/>
      <c r="C76" s="25" t="s">
        <v>22</v>
      </c>
      <c r="D76" s="25"/>
      <c r="E76" s="25"/>
      <c r="F76" s="25"/>
      <c r="G76" s="25"/>
      <c r="H76" s="25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8" t="s">
        <v>25</v>
      </c>
      <c r="AP76" s="28"/>
      <c r="AQ76" s="28"/>
      <c r="AR76" s="28"/>
      <c r="AS76" s="28"/>
      <c r="AT76" s="28"/>
      <c r="AU76" s="28"/>
      <c r="AV76" s="28"/>
      <c r="AW76" s="28"/>
      <c r="AX76" s="28"/>
    </row>
    <row r="77" spans="1:50" ht="18" customHeight="1" x14ac:dyDescent="0.4">
      <c r="A77" s="1"/>
      <c r="C77" s="25" t="s">
        <v>23</v>
      </c>
      <c r="D77" s="25"/>
      <c r="E77" s="25"/>
      <c r="F77" s="25"/>
      <c r="G77" s="25"/>
      <c r="H77" s="25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8" t="s">
        <v>26</v>
      </c>
      <c r="AP77" s="28"/>
      <c r="AQ77" s="28"/>
      <c r="AR77" s="28"/>
      <c r="AS77" s="28"/>
      <c r="AT77" s="28"/>
      <c r="AU77" s="28"/>
      <c r="AV77" s="28"/>
      <c r="AW77" s="28"/>
      <c r="AX77" s="28"/>
    </row>
    <row r="78" spans="1:50" ht="18" customHeight="1" x14ac:dyDescent="0.4">
      <c r="A78" s="1"/>
      <c r="C78" s="7"/>
      <c r="D78" s="7"/>
      <c r="E78" s="7"/>
      <c r="F78" s="7"/>
      <c r="G78" s="7"/>
      <c r="H78" s="7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ht="18" customHeight="1" x14ac:dyDescent="0.4">
      <c r="A79" s="1"/>
      <c r="C79" s="29" t="s">
        <v>32</v>
      </c>
      <c r="D79" s="30"/>
      <c r="E79" s="30"/>
      <c r="F79" s="30"/>
      <c r="G79" s="30"/>
      <c r="H79" s="30"/>
      <c r="I79" s="30"/>
      <c r="J79" s="30"/>
      <c r="K79" s="30"/>
      <c r="L79" s="31"/>
      <c r="M79" s="26">
        <f>SUM(I73:AN73,I77:AN77)</f>
        <v>30</v>
      </c>
      <c r="N79" s="26"/>
      <c r="O79" s="26"/>
      <c r="P79" s="26"/>
      <c r="Q79" s="26"/>
      <c r="R79" s="26"/>
      <c r="S79" s="26"/>
      <c r="T79" s="26"/>
      <c r="U79" s="8"/>
      <c r="V79" s="9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ht="18" customHeight="1" x14ac:dyDescent="0.4">
      <c r="A80" s="1"/>
      <c r="C80" s="29" t="s">
        <v>27</v>
      </c>
      <c r="D80" s="30"/>
      <c r="E80" s="30"/>
      <c r="F80" s="30"/>
      <c r="G80" s="30"/>
      <c r="H80" s="30"/>
      <c r="I80" s="30"/>
      <c r="J80" s="30"/>
      <c r="K80" s="30"/>
      <c r="L80" s="31"/>
      <c r="M80" s="26">
        <f>ROUND((SUMPRODUCT(I72:AN72,I73:AN73)+SUMPRODUCT(I76:AN76,I77:AN77))*$P$68*$P$67/1000,0)</f>
        <v>6065</v>
      </c>
      <c r="N80" s="26"/>
      <c r="O80" s="26"/>
      <c r="P80" s="26"/>
      <c r="Q80" s="26"/>
      <c r="R80" s="26"/>
      <c r="S80" s="26"/>
      <c r="T80" s="26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ht="18" customHeight="1" x14ac:dyDescent="0.4">
      <c r="A81" s="1"/>
      <c r="C81" s="29" t="s">
        <v>12</v>
      </c>
      <c r="D81" s="30"/>
      <c r="E81" s="30"/>
      <c r="F81" s="30"/>
      <c r="G81" s="30"/>
      <c r="H81" s="30"/>
      <c r="I81" s="30"/>
      <c r="J81" s="30"/>
      <c r="K81" s="30"/>
      <c r="L81" s="31"/>
      <c r="M81" s="26">
        <f>M80*$P$7</f>
        <v>2771.7049999999999</v>
      </c>
      <c r="N81" s="26"/>
      <c r="O81" s="26"/>
      <c r="P81" s="26"/>
      <c r="Q81" s="26"/>
      <c r="R81" s="26"/>
      <c r="S81" s="26"/>
      <c r="T81" s="26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ht="18" customHeight="1" x14ac:dyDescent="0.4">
      <c r="A82" s="1"/>
    </row>
    <row r="83" spans="1:50" ht="18" customHeight="1" x14ac:dyDescent="0.4">
      <c r="A83" s="1"/>
      <c r="B83" s="2" t="s">
        <v>15</v>
      </c>
    </row>
    <row r="84" spans="1:50" ht="18" customHeight="1" x14ac:dyDescent="0.4">
      <c r="A84" s="1"/>
      <c r="C84" s="25" t="s">
        <v>21</v>
      </c>
      <c r="D84" s="25"/>
      <c r="E84" s="25"/>
      <c r="F84" s="25"/>
      <c r="G84" s="25"/>
      <c r="H84" s="25"/>
      <c r="I84" s="98" t="s">
        <v>28</v>
      </c>
      <c r="J84" s="99"/>
      <c r="K84" s="99"/>
      <c r="L84" s="100"/>
      <c r="M84" s="96" t="s">
        <v>29</v>
      </c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28"/>
      <c r="AP84" s="28"/>
      <c r="AQ84" s="28"/>
      <c r="AR84" s="28"/>
      <c r="AS84" s="28"/>
      <c r="AT84" s="28"/>
      <c r="AU84" s="28"/>
      <c r="AV84" s="28"/>
      <c r="AW84" s="28"/>
      <c r="AX84" s="28"/>
    </row>
    <row r="85" spans="1:50" ht="18" customHeight="1" x14ac:dyDescent="0.4">
      <c r="A85" s="1"/>
      <c r="C85" s="25" t="s">
        <v>22</v>
      </c>
      <c r="D85" s="25"/>
      <c r="E85" s="25"/>
      <c r="F85" s="25"/>
      <c r="G85" s="25"/>
      <c r="H85" s="25"/>
      <c r="I85" s="96">
        <v>7</v>
      </c>
      <c r="J85" s="96"/>
      <c r="K85" s="96"/>
      <c r="L85" s="96"/>
      <c r="M85" s="96">
        <v>13</v>
      </c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28" t="s">
        <v>30</v>
      </c>
      <c r="AP85" s="28"/>
      <c r="AQ85" s="28"/>
      <c r="AR85" s="28"/>
      <c r="AS85" s="28"/>
      <c r="AT85" s="28"/>
      <c r="AU85" s="28"/>
      <c r="AV85" s="28"/>
      <c r="AW85" s="28"/>
      <c r="AX85" s="28"/>
    </row>
    <row r="86" spans="1:50" ht="18" customHeight="1" x14ac:dyDescent="0.4">
      <c r="A86" s="1"/>
      <c r="C86" s="25" t="s">
        <v>23</v>
      </c>
      <c r="D86" s="25"/>
      <c r="E86" s="25"/>
      <c r="F86" s="25"/>
      <c r="G86" s="25"/>
      <c r="H86" s="25"/>
      <c r="I86" s="96">
        <v>6</v>
      </c>
      <c r="J86" s="96"/>
      <c r="K86" s="96"/>
      <c r="L86" s="96"/>
      <c r="M86" s="96">
        <v>12</v>
      </c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28" t="s">
        <v>31</v>
      </c>
      <c r="AP86" s="28"/>
      <c r="AQ86" s="28"/>
      <c r="AR86" s="28"/>
      <c r="AS86" s="28"/>
      <c r="AT86" s="28"/>
      <c r="AU86" s="28"/>
      <c r="AV86" s="28"/>
      <c r="AW86" s="28"/>
      <c r="AX86" s="28"/>
    </row>
    <row r="87" spans="1:50" ht="18" customHeight="1" x14ac:dyDescent="0.4">
      <c r="A87" s="1"/>
    </row>
    <row r="88" spans="1:50" ht="18" customHeight="1" x14ac:dyDescent="0.4">
      <c r="A88" s="1"/>
      <c r="C88" s="25" t="s">
        <v>21</v>
      </c>
      <c r="D88" s="25"/>
      <c r="E88" s="25"/>
      <c r="F88" s="25"/>
      <c r="G88" s="25"/>
      <c r="H88" s="25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8"/>
      <c r="AP88" s="28"/>
      <c r="AQ88" s="28"/>
      <c r="AR88" s="28"/>
      <c r="AS88" s="28"/>
      <c r="AT88" s="28"/>
      <c r="AU88" s="28"/>
      <c r="AV88" s="28"/>
      <c r="AW88" s="28"/>
      <c r="AX88" s="28"/>
    </row>
    <row r="89" spans="1:50" ht="18" customHeight="1" x14ac:dyDescent="0.4">
      <c r="A89" s="1"/>
      <c r="C89" s="25" t="s">
        <v>22</v>
      </c>
      <c r="D89" s="25"/>
      <c r="E89" s="25"/>
      <c r="F89" s="25"/>
      <c r="G89" s="25"/>
      <c r="H89" s="25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8" t="s">
        <v>30</v>
      </c>
      <c r="AP89" s="28"/>
      <c r="AQ89" s="28"/>
      <c r="AR89" s="28"/>
      <c r="AS89" s="28"/>
      <c r="AT89" s="28"/>
      <c r="AU89" s="28"/>
      <c r="AV89" s="28"/>
      <c r="AW89" s="28"/>
      <c r="AX89" s="28"/>
    </row>
    <row r="90" spans="1:50" ht="18" customHeight="1" x14ac:dyDescent="0.4">
      <c r="A90" s="1"/>
      <c r="C90" s="25" t="s">
        <v>23</v>
      </c>
      <c r="D90" s="25"/>
      <c r="E90" s="25"/>
      <c r="F90" s="25"/>
      <c r="G90" s="25"/>
      <c r="H90" s="25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8" t="s">
        <v>31</v>
      </c>
      <c r="AP90" s="28"/>
      <c r="AQ90" s="28"/>
      <c r="AR90" s="28"/>
      <c r="AS90" s="28"/>
      <c r="AT90" s="28"/>
      <c r="AU90" s="28"/>
      <c r="AV90" s="28"/>
      <c r="AW90" s="28"/>
      <c r="AX90" s="28"/>
    </row>
    <row r="91" spans="1:50" ht="18" customHeight="1" x14ac:dyDescent="0.4">
      <c r="A91" s="1"/>
    </row>
    <row r="92" spans="1:50" ht="18" customHeight="1" x14ac:dyDescent="0.4">
      <c r="A92" s="1"/>
      <c r="C92" s="29" t="s">
        <v>32</v>
      </c>
      <c r="D92" s="30"/>
      <c r="E92" s="30"/>
      <c r="F92" s="30"/>
      <c r="G92" s="30"/>
      <c r="H92" s="30"/>
      <c r="I92" s="30"/>
      <c r="J92" s="30"/>
      <c r="K92" s="30"/>
      <c r="L92" s="31"/>
      <c r="M92" s="26">
        <f>SUM(I86:AN86,I90:AN90)</f>
        <v>18</v>
      </c>
      <c r="N92" s="26"/>
      <c r="O92" s="26"/>
      <c r="P92" s="26"/>
      <c r="Q92" s="26"/>
      <c r="R92" s="26"/>
      <c r="S92" s="26"/>
      <c r="T92" s="26"/>
      <c r="V92" s="11"/>
    </row>
    <row r="93" spans="1:50" ht="18" customHeight="1" x14ac:dyDescent="0.4">
      <c r="A93" s="1"/>
      <c r="C93" s="21" t="s">
        <v>27</v>
      </c>
      <c r="D93" s="22"/>
      <c r="E93" s="22"/>
      <c r="F93" s="22"/>
      <c r="G93" s="22"/>
      <c r="H93" s="22"/>
      <c r="I93" s="22"/>
      <c r="J93" s="22"/>
      <c r="K93" s="22"/>
      <c r="L93" s="23"/>
      <c r="M93" s="24">
        <f>ROUND((SUMPRODUCT(I85:AN85,I86:AN86)+SUMPRODUCT(I89:AN89,I90:AN90))*$P$68*$P$67/1000,0)</f>
        <v>642</v>
      </c>
      <c r="N93" s="24"/>
      <c r="O93" s="24"/>
      <c r="P93" s="24"/>
      <c r="Q93" s="24"/>
      <c r="R93" s="24"/>
      <c r="S93" s="24"/>
      <c r="T93" s="24"/>
    </row>
    <row r="94" spans="1:50" ht="18" customHeight="1" x14ac:dyDescent="0.4">
      <c r="A94" s="1"/>
      <c r="C94" s="25" t="s">
        <v>12</v>
      </c>
      <c r="D94" s="25"/>
      <c r="E94" s="25"/>
      <c r="F94" s="25"/>
      <c r="G94" s="25"/>
      <c r="H94" s="25"/>
      <c r="I94" s="25"/>
      <c r="J94" s="25"/>
      <c r="K94" s="25"/>
      <c r="L94" s="25"/>
      <c r="M94" s="26">
        <f>M93*$P$7</f>
        <v>293.39400000000001</v>
      </c>
      <c r="N94" s="26"/>
      <c r="O94" s="26"/>
      <c r="P94" s="26"/>
      <c r="Q94" s="26"/>
      <c r="R94" s="26"/>
      <c r="S94" s="26"/>
      <c r="T94" s="26"/>
    </row>
    <row r="95" spans="1:50" ht="18" customHeight="1" x14ac:dyDescent="0.4">
      <c r="A95" s="1"/>
      <c r="C95" s="7"/>
      <c r="D95" s="7"/>
      <c r="E95" s="7"/>
      <c r="F95" s="7"/>
      <c r="G95" s="7"/>
      <c r="H95" s="7"/>
      <c r="I95" s="7"/>
      <c r="J95" s="7"/>
      <c r="K95" s="7"/>
      <c r="L95" s="7"/>
      <c r="M95" s="14"/>
      <c r="N95" s="14"/>
      <c r="O95" s="14"/>
      <c r="P95" s="14"/>
      <c r="Q95" s="14"/>
      <c r="R95" s="14"/>
      <c r="S95" s="14"/>
      <c r="T95" s="14"/>
    </row>
    <row r="96" spans="1:50" ht="18" customHeight="1" x14ac:dyDescent="0.4">
      <c r="A96" s="1"/>
      <c r="C96" s="25" t="s">
        <v>58</v>
      </c>
      <c r="D96" s="25"/>
      <c r="E96" s="25"/>
      <c r="F96" s="25"/>
      <c r="G96" s="25"/>
      <c r="H96" s="25"/>
      <c r="I96" s="25"/>
      <c r="J96" s="25"/>
      <c r="K96" s="25"/>
      <c r="L96" s="25"/>
      <c r="M96" s="26">
        <f>M81-M94</f>
        <v>2478.3109999999997</v>
      </c>
      <c r="N96" s="26"/>
      <c r="O96" s="26"/>
      <c r="P96" s="26"/>
      <c r="Q96" s="26"/>
      <c r="R96" s="26"/>
      <c r="S96" s="26"/>
      <c r="T96" s="26"/>
    </row>
  </sheetData>
  <mergeCells count="364">
    <mergeCell ref="C7:O7"/>
    <mergeCell ref="P7:S7"/>
    <mergeCell ref="C8:O8"/>
    <mergeCell ref="P8:S8"/>
    <mergeCell ref="C9:O9"/>
    <mergeCell ref="P9:S9"/>
    <mergeCell ref="C15:O15"/>
    <mergeCell ref="P15:S15"/>
    <mergeCell ref="T15:AD15"/>
    <mergeCell ref="C16:O16"/>
    <mergeCell ref="P16:S16"/>
    <mergeCell ref="T16:AD16"/>
    <mergeCell ref="C13:O13"/>
    <mergeCell ref="P13:S13"/>
    <mergeCell ref="T13:AD13"/>
    <mergeCell ref="C14:O14"/>
    <mergeCell ref="P14:S14"/>
    <mergeCell ref="T14:AD14"/>
    <mergeCell ref="C19:O19"/>
    <mergeCell ref="P19:W19"/>
    <mergeCell ref="X19:AE19"/>
    <mergeCell ref="AF19:AM19"/>
    <mergeCell ref="AN19:AX19"/>
    <mergeCell ref="C20:O20"/>
    <mergeCell ref="P20:W20"/>
    <mergeCell ref="X20:AE20"/>
    <mergeCell ref="AF20:AM20"/>
    <mergeCell ref="AN20:AX20"/>
    <mergeCell ref="C21:O21"/>
    <mergeCell ref="P21:W21"/>
    <mergeCell ref="X21:AE21"/>
    <mergeCell ref="AF21:AM21"/>
    <mergeCell ref="AN21:AX21"/>
    <mergeCell ref="C22:O22"/>
    <mergeCell ref="P22:W22"/>
    <mergeCell ref="X22:AE22"/>
    <mergeCell ref="AF22:AM22"/>
    <mergeCell ref="AN22:AX22"/>
    <mergeCell ref="C23:O23"/>
    <mergeCell ref="P23:W23"/>
    <mergeCell ref="X23:AE23"/>
    <mergeCell ref="AF23:AM23"/>
    <mergeCell ref="AN23:AX23"/>
    <mergeCell ref="C24:O24"/>
    <mergeCell ref="P24:W24"/>
    <mergeCell ref="X24:AE24"/>
    <mergeCell ref="AF24:AM24"/>
    <mergeCell ref="AN24:AX24"/>
    <mergeCell ref="C25:O25"/>
    <mergeCell ref="P25:W25"/>
    <mergeCell ref="X25:AE25"/>
    <mergeCell ref="AF25:AM25"/>
    <mergeCell ref="AN25:AX25"/>
    <mergeCell ref="C26:O26"/>
    <mergeCell ref="P26:W26"/>
    <mergeCell ref="X26:AE26"/>
    <mergeCell ref="AF26:AM26"/>
    <mergeCell ref="AN26:AX26"/>
    <mergeCell ref="C27:O27"/>
    <mergeCell ref="P27:W27"/>
    <mergeCell ref="X27:AE27"/>
    <mergeCell ref="AF27:AM27"/>
    <mergeCell ref="AN27:AX27"/>
    <mergeCell ref="C28:O28"/>
    <mergeCell ref="P28:W28"/>
    <mergeCell ref="X28:AE28"/>
    <mergeCell ref="AF28:AM28"/>
    <mergeCell ref="AN28:AX28"/>
    <mergeCell ref="AN30:AX30"/>
    <mergeCell ref="C31:O31"/>
    <mergeCell ref="P31:W31"/>
    <mergeCell ref="X31:AE31"/>
    <mergeCell ref="AF31:AM31"/>
    <mergeCell ref="AN31:AX31"/>
    <mergeCell ref="C29:C30"/>
    <mergeCell ref="D29:O29"/>
    <mergeCell ref="P29:W29"/>
    <mergeCell ref="X29:AE29"/>
    <mergeCell ref="AF29:AM29"/>
    <mergeCell ref="AN29:AX29"/>
    <mergeCell ref="D30:O30"/>
    <mergeCell ref="P30:W30"/>
    <mergeCell ref="X30:AE30"/>
    <mergeCell ref="AF30:AM30"/>
    <mergeCell ref="AN33:AX33"/>
    <mergeCell ref="D34:O34"/>
    <mergeCell ref="P34:W34"/>
    <mergeCell ref="X34:AE34"/>
    <mergeCell ref="AF34:AM34"/>
    <mergeCell ref="AN34:AX34"/>
    <mergeCell ref="C32:C34"/>
    <mergeCell ref="D32:O32"/>
    <mergeCell ref="P32:W32"/>
    <mergeCell ref="X32:AE32"/>
    <mergeCell ref="AF32:AM32"/>
    <mergeCell ref="AN32:AX32"/>
    <mergeCell ref="D33:O33"/>
    <mergeCell ref="P33:W33"/>
    <mergeCell ref="X33:AE33"/>
    <mergeCell ref="AF33:AM33"/>
    <mergeCell ref="C35:O35"/>
    <mergeCell ref="P35:W35"/>
    <mergeCell ref="X35:AE35"/>
    <mergeCell ref="AF35:AM35"/>
    <mergeCell ref="AN35:AX35"/>
    <mergeCell ref="C36:O36"/>
    <mergeCell ref="P36:W36"/>
    <mergeCell ref="X36:AE36"/>
    <mergeCell ref="AF36:AM36"/>
    <mergeCell ref="AN36:AX36"/>
    <mergeCell ref="C39:O39"/>
    <mergeCell ref="P39:AM39"/>
    <mergeCell ref="AN39:AX39"/>
    <mergeCell ref="C42:O42"/>
    <mergeCell ref="P42:W42"/>
    <mergeCell ref="X42:AE42"/>
    <mergeCell ref="AF42:AM42"/>
    <mergeCell ref="AN42:AX42"/>
    <mergeCell ref="C37:O37"/>
    <mergeCell ref="P37:W37"/>
    <mergeCell ref="X37:AE37"/>
    <mergeCell ref="AF37:AM37"/>
    <mergeCell ref="AN37:AX37"/>
    <mergeCell ref="C38:O38"/>
    <mergeCell ref="P38:W38"/>
    <mergeCell ref="X38:AE38"/>
    <mergeCell ref="AF38:AM38"/>
    <mergeCell ref="AN38:AX38"/>
    <mergeCell ref="C43:O43"/>
    <mergeCell ref="P43:W43"/>
    <mergeCell ref="X43:AE43"/>
    <mergeCell ref="AF43:AM43"/>
    <mergeCell ref="AN43:AX43"/>
    <mergeCell ref="C44:O44"/>
    <mergeCell ref="P44:W44"/>
    <mergeCell ref="X44:AE44"/>
    <mergeCell ref="AF44:AM44"/>
    <mergeCell ref="AN44:AX44"/>
    <mergeCell ref="C45:O45"/>
    <mergeCell ref="P45:W45"/>
    <mergeCell ref="X45:AE45"/>
    <mergeCell ref="AF45:AM45"/>
    <mergeCell ref="AN45:AX45"/>
    <mergeCell ref="C46:O46"/>
    <mergeCell ref="P46:W46"/>
    <mergeCell ref="X46:AE46"/>
    <mergeCell ref="AF46:AM46"/>
    <mergeCell ref="AN46:AX46"/>
    <mergeCell ref="C47:O47"/>
    <mergeCell ref="P47:W47"/>
    <mergeCell ref="X47:AE47"/>
    <mergeCell ref="AF47:AM47"/>
    <mergeCell ref="AN47:AX47"/>
    <mergeCell ref="C48:O48"/>
    <mergeCell ref="P48:W48"/>
    <mergeCell ref="X48:AE48"/>
    <mergeCell ref="AF48:AM48"/>
    <mergeCell ref="AN48:AX48"/>
    <mergeCell ref="AN50:AX50"/>
    <mergeCell ref="C51:O51"/>
    <mergeCell ref="P51:W51"/>
    <mergeCell ref="X51:AE51"/>
    <mergeCell ref="AF51:AM51"/>
    <mergeCell ref="AN51:AX51"/>
    <mergeCell ref="C49:C50"/>
    <mergeCell ref="D49:O49"/>
    <mergeCell ref="P49:W49"/>
    <mergeCell ref="X49:AE49"/>
    <mergeCell ref="AF49:AM49"/>
    <mergeCell ref="AN49:AX49"/>
    <mergeCell ref="D50:O50"/>
    <mergeCell ref="P50:W50"/>
    <mergeCell ref="X50:AE50"/>
    <mergeCell ref="AF50:AM50"/>
    <mergeCell ref="AN53:AX53"/>
    <mergeCell ref="D54:O54"/>
    <mergeCell ref="P54:W54"/>
    <mergeCell ref="X54:AE54"/>
    <mergeCell ref="AF54:AM54"/>
    <mergeCell ref="AN54:AX54"/>
    <mergeCell ref="C52:C54"/>
    <mergeCell ref="D52:O52"/>
    <mergeCell ref="P52:W52"/>
    <mergeCell ref="X52:AE52"/>
    <mergeCell ref="AF52:AM52"/>
    <mergeCell ref="AN52:AX52"/>
    <mergeCell ref="D53:O53"/>
    <mergeCell ref="P53:W53"/>
    <mergeCell ref="X53:AE53"/>
    <mergeCell ref="AF53:AM53"/>
    <mergeCell ref="C55:O55"/>
    <mergeCell ref="P55:W55"/>
    <mergeCell ref="X55:AE55"/>
    <mergeCell ref="AF55:AM55"/>
    <mergeCell ref="AN55:AX55"/>
    <mergeCell ref="C56:O56"/>
    <mergeCell ref="P56:W56"/>
    <mergeCell ref="X56:AE56"/>
    <mergeCell ref="AF56:AM56"/>
    <mergeCell ref="AN56:AX56"/>
    <mergeCell ref="C59:O59"/>
    <mergeCell ref="P59:AM59"/>
    <mergeCell ref="AN59:AX59"/>
    <mergeCell ref="C61:O61"/>
    <mergeCell ref="P61:W61"/>
    <mergeCell ref="X61:AE61"/>
    <mergeCell ref="AF61:AM61"/>
    <mergeCell ref="AN61:AX61"/>
    <mergeCell ref="C57:O57"/>
    <mergeCell ref="P57:W57"/>
    <mergeCell ref="X57:AE57"/>
    <mergeCell ref="AF57:AM57"/>
    <mergeCell ref="AN57:AX57"/>
    <mergeCell ref="C58:O58"/>
    <mergeCell ref="P58:W58"/>
    <mergeCell ref="X58:AE58"/>
    <mergeCell ref="AF58:AM58"/>
    <mergeCell ref="AN58:AX58"/>
    <mergeCell ref="C67:O67"/>
    <mergeCell ref="P67:S67"/>
    <mergeCell ref="T67:AD67"/>
    <mergeCell ref="C68:O68"/>
    <mergeCell ref="P68:S68"/>
    <mergeCell ref="T68:AD68"/>
    <mergeCell ref="C62:O62"/>
    <mergeCell ref="P62:AM62"/>
    <mergeCell ref="AN62:AX62"/>
    <mergeCell ref="C63:O63"/>
    <mergeCell ref="P63:AM63"/>
    <mergeCell ref="AN63:AX63"/>
    <mergeCell ref="AC71:AF71"/>
    <mergeCell ref="AG71:AJ71"/>
    <mergeCell ref="AK71:AN71"/>
    <mergeCell ref="AO71:AX71"/>
    <mergeCell ref="C72:H72"/>
    <mergeCell ref="I72:L72"/>
    <mergeCell ref="M72:P72"/>
    <mergeCell ref="Q72:T72"/>
    <mergeCell ref="U72:X72"/>
    <mergeCell ref="Y72:AB72"/>
    <mergeCell ref="C71:H71"/>
    <mergeCell ref="I71:L71"/>
    <mergeCell ref="M71:P71"/>
    <mergeCell ref="Q71:T71"/>
    <mergeCell ref="U71:X71"/>
    <mergeCell ref="Y71:AB71"/>
    <mergeCell ref="AC72:AF72"/>
    <mergeCell ref="AG72:AJ72"/>
    <mergeCell ref="AK72:AN72"/>
    <mergeCell ref="AO72:AX72"/>
    <mergeCell ref="C73:H73"/>
    <mergeCell ref="I73:L73"/>
    <mergeCell ref="M73:P73"/>
    <mergeCell ref="Q73:T73"/>
    <mergeCell ref="U73:X73"/>
    <mergeCell ref="Y73:AB73"/>
    <mergeCell ref="AC73:AF73"/>
    <mergeCell ref="AG73:AJ73"/>
    <mergeCell ref="AK73:AN73"/>
    <mergeCell ref="AO73:AX73"/>
    <mergeCell ref="C75:H75"/>
    <mergeCell ref="I75:L75"/>
    <mergeCell ref="M75:P75"/>
    <mergeCell ref="Q75:T75"/>
    <mergeCell ref="U75:X75"/>
    <mergeCell ref="Y75:AB75"/>
    <mergeCell ref="AC75:AF75"/>
    <mergeCell ref="AG75:AJ75"/>
    <mergeCell ref="AK75:AN75"/>
    <mergeCell ref="AO75:AX75"/>
    <mergeCell ref="C76:H76"/>
    <mergeCell ref="I76:L76"/>
    <mergeCell ref="M76:P76"/>
    <mergeCell ref="Q76:T76"/>
    <mergeCell ref="U76:X76"/>
    <mergeCell ref="Y76:AB76"/>
    <mergeCell ref="AC77:AF77"/>
    <mergeCell ref="AG77:AJ77"/>
    <mergeCell ref="AK77:AN77"/>
    <mergeCell ref="AO77:AX77"/>
    <mergeCell ref="C79:L79"/>
    <mergeCell ref="M79:T79"/>
    <mergeCell ref="AC76:AF76"/>
    <mergeCell ref="AG76:AJ76"/>
    <mergeCell ref="AK76:AN76"/>
    <mergeCell ref="AO76:AX76"/>
    <mergeCell ref="C77:H77"/>
    <mergeCell ref="I77:L77"/>
    <mergeCell ref="M77:P77"/>
    <mergeCell ref="Q77:T77"/>
    <mergeCell ref="U77:X77"/>
    <mergeCell ref="Y77:AB77"/>
    <mergeCell ref="U84:X84"/>
    <mergeCell ref="Y84:AB84"/>
    <mergeCell ref="AC84:AF84"/>
    <mergeCell ref="AG84:AJ84"/>
    <mergeCell ref="AK84:AN84"/>
    <mergeCell ref="AO84:AX84"/>
    <mergeCell ref="C80:L80"/>
    <mergeCell ref="M80:T80"/>
    <mergeCell ref="C81:L81"/>
    <mergeCell ref="M81:T81"/>
    <mergeCell ref="C84:H84"/>
    <mergeCell ref="I84:L84"/>
    <mergeCell ref="M84:P84"/>
    <mergeCell ref="Q84:T84"/>
    <mergeCell ref="AC85:AF85"/>
    <mergeCell ref="AG85:AJ85"/>
    <mergeCell ref="AK85:AN85"/>
    <mergeCell ref="AO85:AX85"/>
    <mergeCell ref="C86:H86"/>
    <mergeCell ref="I86:L86"/>
    <mergeCell ref="M86:P86"/>
    <mergeCell ref="Q86:T86"/>
    <mergeCell ref="U86:X86"/>
    <mergeCell ref="Y86:AB86"/>
    <mergeCell ref="C85:H85"/>
    <mergeCell ref="I85:L85"/>
    <mergeCell ref="M85:P85"/>
    <mergeCell ref="Q85:T85"/>
    <mergeCell ref="U85:X85"/>
    <mergeCell ref="Y85:AB85"/>
    <mergeCell ref="AC86:AF86"/>
    <mergeCell ref="AG86:AJ86"/>
    <mergeCell ref="AK86:AN86"/>
    <mergeCell ref="AO86:AX86"/>
    <mergeCell ref="C88:H88"/>
    <mergeCell ref="I88:L88"/>
    <mergeCell ref="M88:P88"/>
    <mergeCell ref="Q88:T88"/>
    <mergeCell ref="U88:X88"/>
    <mergeCell ref="Y88:AB88"/>
    <mergeCell ref="AC88:AF88"/>
    <mergeCell ref="AG88:AJ88"/>
    <mergeCell ref="AK88:AN88"/>
    <mergeCell ref="AO88:AX88"/>
    <mergeCell ref="C89:H89"/>
    <mergeCell ref="I89:L89"/>
    <mergeCell ref="M89:P89"/>
    <mergeCell ref="Q89:T89"/>
    <mergeCell ref="U89:X89"/>
    <mergeCell ref="Y89:AB89"/>
    <mergeCell ref="AO90:AX90"/>
    <mergeCell ref="C92:L92"/>
    <mergeCell ref="M92:T92"/>
    <mergeCell ref="AC89:AF89"/>
    <mergeCell ref="AG89:AJ89"/>
    <mergeCell ref="AK89:AN89"/>
    <mergeCell ref="AO89:AX89"/>
    <mergeCell ref="C90:H90"/>
    <mergeCell ref="I90:L90"/>
    <mergeCell ref="M90:P90"/>
    <mergeCell ref="Q90:T90"/>
    <mergeCell ref="U90:X90"/>
    <mergeCell ref="Y90:AB90"/>
    <mergeCell ref="C93:L93"/>
    <mergeCell ref="M93:T93"/>
    <mergeCell ref="C94:L94"/>
    <mergeCell ref="M94:T94"/>
    <mergeCell ref="C96:L96"/>
    <mergeCell ref="M96:T96"/>
    <mergeCell ref="AC90:AF90"/>
    <mergeCell ref="AG90:AJ90"/>
    <mergeCell ref="AK90:AN90"/>
  </mergeCells>
  <phoneticPr fontId="3"/>
  <dataValidations count="1">
    <dataValidation type="list" allowBlank="1" showInputMessage="1" showErrorMessage="1" sqref="P22:AM22 P45:AM45">
      <formula1>"電気, 都市ガス, LPガス"</formula1>
    </dataValidation>
  </dataValidations>
  <pageMargins left="0.7" right="0.7" top="0.75" bottom="0.75" header="0.3" footer="0.3"/>
  <pageSetup paperSize="8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96"/>
  <sheetViews>
    <sheetView showGridLines="0" zoomScale="85" zoomScaleNormal="85" workbookViewId="0">
      <selection activeCell="P61" sqref="P61:AM63"/>
    </sheetView>
  </sheetViews>
  <sheetFormatPr defaultColWidth="3" defaultRowHeight="18" customHeight="1" x14ac:dyDescent="0.4"/>
  <cols>
    <col min="1" max="1" width="5.5" style="2" bestFit="1" customWidth="1"/>
    <col min="2" max="16384" width="3" style="2"/>
  </cols>
  <sheetData>
    <row r="1" spans="1:50" ht="18" customHeight="1" x14ac:dyDescent="0.4">
      <c r="A1" s="17"/>
      <c r="B1" s="16" t="s">
        <v>75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</row>
    <row r="2" spans="1:50" ht="18" customHeight="1" x14ac:dyDescent="0.4">
      <c r="A2" s="18"/>
      <c r="B2" s="19" t="s">
        <v>76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ht="18" customHeight="1" x14ac:dyDescent="0.4">
      <c r="A3" s="15"/>
      <c r="B3" s="20" t="s">
        <v>77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</row>
    <row r="5" spans="1:50" ht="18" customHeight="1" x14ac:dyDescent="0.4">
      <c r="A5" s="3" t="s">
        <v>61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s="13" customFormat="1" ht="18" customHeight="1" x14ac:dyDescent="0.4">
      <c r="A6" s="12"/>
      <c r="B6" s="13" t="s">
        <v>38</v>
      </c>
    </row>
    <row r="7" spans="1:50" s="13" customFormat="1" ht="18" customHeight="1" x14ac:dyDescent="0.4">
      <c r="A7" s="12"/>
      <c r="C7" s="83" t="s">
        <v>48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6">
        <v>0.45700000000000002</v>
      </c>
      <c r="Q7" s="87"/>
      <c r="R7" s="87"/>
      <c r="S7" s="88"/>
      <c r="U7" s="10"/>
    </row>
    <row r="8" spans="1:50" s="13" customFormat="1" ht="18" customHeight="1" x14ac:dyDescent="0.4">
      <c r="A8" s="12"/>
      <c r="C8" s="83" t="s">
        <v>53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86">
        <f>3.6*0.0136*44/12</f>
        <v>0.17951999999999999</v>
      </c>
      <c r="Q8" s="87"/>
      <c r="R8" s="87"/>
      <c r="S8" s="88"/>
      <c r="U8" s="10"/>
      <c r="AG8" s="10"/>
    </row>
    <row r="9" spans="1:50" s="13" customFormat="1" ht="18" customHeight="1" x14ac:dyDescent="0.4">
      <c r="A9" s="12"/>
      <c r="C9" s="83" t="s">
        <v>52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86">
        <f>3.6*0.0161*44/12</f>
        <v>0.21252000000000001</v>
      </c>
      <c r="Q9" s="87"/>
      <c r="R9" s="87"/>
      <c r="S9" s="88"/>
      <c r="U9" s="10"/>
      <c r="AG9" s="10"/>
    </row>
    <row r="10" spans="1:50" s="13" customFormat="1" ht="18" customHeight="1" x14ac:dyDescent="0.4">
      <c r="A10" s="12"/>
    </row>
    <row r="11" spans="1:50" ht="18" customHeight="1" x14ac:dyDescent="0.4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t="18" customHeight="1" x14ac:dyDescent="0.4">
      <c r="A12" s="4"/>
      <c r="B12" s="2" t="s">
        <v>13</v>
      </c>
    </row>
    <row r="13" spans="1:50" ht="18" customHeight="1" x14ac:dyDescent="0.4">
      <c r="A13" s="4"/>
      <c r="C13" s="35" t="s">
        <v>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82"/>
      <c r="Q13" s="82"/>
      <c r="R13" s="82"/>
      <c r="S13" s="82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50" ht="18" customHeight="1" x14ac:dyDescent="0.4">
      <c r="A14" s="4"/>
      <c r="C14" s="35" t="s">
        <v>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82"/>
      <c r="Q14" s="82"/>
      <c r="R14" s="82"/>
      <c r="S14" s="82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50" ht="18" customHeight="1" x14ac:dyDescent="0.4">
      <c r="A15" s="4"/>
      <c r="C15" s="35" t="s">
        <v>2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80"/>
      <c r="Q15" s="80"/>
      <c r="R15" s="80"/>
      <c r="S15" s="80"/>
      <c r="T15" s="25" t="s">
        <v>4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50" ht="18" customHeight="1" x14ac:dyDescent="0.4">
      <c r="A16" s="4"/>
      <c r="C16" s="35" t="s">
        <v>44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81">
        <f>P13*P14*P15</f>
        <v>0</v>
      </c>
      <c r="Q16" s="81"/>
      <c r="R16" s="81"/>
      <c r="S16" s="81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52" ht="18" customHeight="1" x14ac:dyDescent="0.4">
      <c r="A17" s="4"/>
    </row>
    <row r="18" spans="1:52" ht="18" customHeight="1" x14ac:dyDescent="0.4">
      <c r="A18" s="4"/>
      <c r="B18" s="2" t="s">
        <v>62</v>
      </c>
    </row>
    <row r="19" spans="1:52" ht="18" customHeight="1" x14ac:dyDescent="0.4">
      <c r="A19" s="4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 t="s">
        <v>81</v>
      </c>
      <c r="Q19" s="70"/>
      <c r="R19" s="70"/>
      <c r="S19" s="70"/>
      <c r="T19" s="70"/>
      <c r="U19" s="70"/>
      <c r="V19" s="70"/>
      <c r="W19" s="71"/>
      <c r="X19" s="69" t="s">
        <v>82</v>
      </c>
      <c r="Y19" s="70"/>
      <c r="Z19" s="70"/>
      <c r="AA19" s="70"/>
      <c r="AB19" s="70"/>
      <c r="AC19" s="70"/>
      <c r="AD19" s="70"/>
      <c r="AE19" s="71"/>
      <c r="AF19" s="69" t="s">
        <v>83</v>
      </c>
      <c r="AG19" s="70"/>
      <c r="AH19" s="70"/>
      <c r="AI19" s="70"/>
      <c r="AJ19" s="70"/>
      <c r="AK19" s="70"/>
      <c r="AL19" s="70"/>
      <c r="AM19" s="71"/>
      <c r="AN19" s="72"/>
      <c r="AO19" s="67"/>
      <c r="AP19" s="67"/>
      <c r="AQ19" s="67"/>
      <c r="AR19" s="67"/>
      <c r="AS19" s="67"/>
      <c r="AT19" s="67"/>
      <c r="AU19" s="67"/>
      <c r="AV19" s="67"/>
      <c r="AW19" s="67"/>
      <c r="AX19" s="67"/>
    </row>
    <row r="20" spans="1:52" ht="18" customHeight="1" x14ac:dyDescent="0.4">
      <c r="A20" s="4"/>
      <c r="C20" s="25" t="s">
        <v>7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2" ht="50.25" customHeight="1" x14ac:dyDescent="0.4">
      <c r="A21" s="4"/>
      <c r="C21" s="25" t="s">
        <v>8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63" t="s">
        <v>72</v>
      </c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2" ht="18" customHeight="1" x14ac:dyDescent="0.4">
      <c r="A22" s="4"/>
      <c r="C22" s="29" t="s">
        <v>47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2" ht="18" customHeight="1" x14ac:dyDescent="0.4">
      <c r="A23" s="4"/>
      <c r="C23" s="25" t="s">
        <v>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25" t="s">
        <v>63</v>
      </c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2" ht="33.75" customHeight="1" x14ac:dyDescent="0.4">
      <c r="A24" s="4"/>
      <c r="C24" s="78" t="s">
        <v>68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79"/>
      <c r="Q24" s="44"/>
      <c r="R24" s="44"/>
      <c r="S24" s="44"/>
      <c r="T24" s="44"/>
      <c r="U24" s="44"/>
      <c r="V24" s="44"/>
      <c r="W24" s="44"/>
      <c r="X24" s="79"/>
      <c r="Y24" s="44"/>
      <c r="Z24" s="44"/>
      <c r="AA24" s="44"/>
      <c r="AB24" s="44"/>
      <c r="AC24" s="44"/>
      <c r="AD24" s="44"/>
      <c r="AE24" s="44"/>
      <c r="AF24" s="79"/>
      <c r="AG24" s="44"/>
      <c r="AH24" s="44"/>
      <c r="AI24" s="44"/>
      <c r="AJ24" s="44"/>
      <c r="AK24" s="44"/>
      <c r="AL24" s="44"/>
      <c r="AM24" s="44"/>
      <c r="AN24" s="25" t="s">
        <v>67</v>
      </c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Z24" s="10"/>
    </row>
    <row r="25" spans="1:52" ht="18" customHeight="1" x14ac:dyDescent="0.4">
      <c r="A25" s="4"/>
      <c r="C25" s="25" t="s">
        <v>37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77" t="str">
        <f>IF(P23&lt;&gt;"",2024-P23,IF(P24&lt;&gt;"",YEAR(P24)-2024,""))</f>
        <v/>
      </c>
      <c r="Q25" s="77"/>
      <c r="R25" s="77"/>
      <c r="S25" s="77"/>
      <c r="T25" s="77"/>
      <c r="U25" s="77"/>
      <c r="V25" s="77"/>
      <c r="W25" s="77"/>
      <c r="X25" s="77" t="str">
        <f t="shared" ref="X25" si="0">IF(X23&lt;&gt;"",2024-X23,IF(X24&lt;&gt;"",YEAR(X24)-2024,""))</f>
        <v/>
      </c>
      <c r="Y25" s="77"/>
      <c r="Z25" s="77"/>
      <c r="AA25" s="77"/>
      <c r="AB25" s="77"/>
      <c r="AC25" s="77"/>
      <c r="AD25" s="77"/>
      <c r="AE25" s="77"/>
      <c r="AF25" s="77" t="str">
        <f t="shared" ref="AF25" si="1">IF(AF23&lt;&gt;"",2024-AF23,IF(AF24&lt;&gt;"",YEAR(AF24)-2024,""))</f>
        <v/>
      </c>
      <c r="AG25" s="77"/>
      <c r="AH25" s="77"/>
      <c r="AI25" s="77"/>
      <c r="AJ25" s="77"/>
      <c r="AK25" s="77"/>
      <c r="AL25" s="77"/>
      <c r="AM25" s="77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Z25" s="10"/>
    </row>
    <row r="26" spans="1:52" ht="18" customHeight="1" x14ac:dyDescent="0.4">
      <c r="A26" s="4"/>
      <c r="C26" s="25" t="s">
        <v>36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7" t="str">
        <f>IF(P25&lt;&gt;"",IF(P25&gt;=20,0.8,IF(P25&gt;=15,0.85,IF(P25&gt;=10,0.9,1))),"")</f>
        <v/>
      </c>
      <c r="Q26" s="77"/>
      <c r="R26" s="77"/>
      <c r="S26" s="77"/>
      <c r="T26" s="77"/>
      <c r="U26" s="77"/>
      <c r="V26" s="77"/>
      <c r="W26" s="77"/>
      <c r="X26" s="77" t="str">
        <f t="shared" ref="X26" si="2">IF(X25&lt;&gt;"",IF(X25&gt;=20,0.8,IF(X25&gt;=15,0.85,IF(X25&gt;=10,0.9,1))),"")</f>
        <v/>
      </c>
      <c r="Y26" s="77"/>
      <c r="Z26" s="77"/>
      <c r="AA26" s="77"/>
      <c r="AB26" s="77"/>
      <c r="AC26" s="77"/>
      <c r="AD26" s="77"/>
      <c r="AE26" s="77"/>
      <c r="AF26" s="77" t="str">
        <f t="shared" ref="AF26" si="3">IF(AF25&lt;&gt;"",IF(AF25&gt;=20,0.8,IF(AF25&gt;=15,0.85,IF(AF25&gt;=10,0.9,1))),"")</f>
        <v/>
      </c>
      <c r="AG26" s="77"/>
      <c r="AH26" s="77"/>
      <c r="AI26" s="77"/>
      <c r="AJ26" s="77"/>
      <c r="AK26" s="77"/>
      <c r="AL26" s="77"/>
      <c r="AM26" s="77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2" ht="18" customHeight="1" x14ac:dyDescent="0.4">
      <c r="A27" s="4"/>
      <c r="C27" s="75" t="s">
        <v>6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</row>
    <row r="28" spans="1:52" ht="18" customHeight="1" x14ac:dyDescent="0.4">
      <c r="A28" s="4"/>
      <c r="C28" s="55" t="s">
        <v>39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57"/>
      <c r="Q28" s="54"/>
      <c r="R28" s="54"/>
      <c r="S28" s="54"/>
      <c r="T28" s="54"/>
      <c r="U28" s="54"/>
      <c r="V28" s="54"/>
      <c r="W28" s="58"/>
      <c r="X28" s="57"/>
      <c r="Y28" s="54"/>
      <c r="Z28" s="54"/>
      <c r="AA28" s="54"/>
      <c r="AB28" s="54"/>
      <c r="AC28" s="54"/>
      <c r="AD28" s="54"/>
      <c r="AE28" s="58"/>
      <c r="AF28" s="57"/>
      <c r="AG28" s="54"/>
      <c r="AH28" s="54"/>
      <c r="AI28" s="54"/>
      <c r="AJ28" s="54"/>
      <c r="AK28" s="54"/>
      <c r="AL28" s="54"/>
      <c r="AM28" s="58"/>
      <c r="AN28" s="59" t="s">
        <v>40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</row>
    <row r="29" spans="1:52" ht="18" customHeight="1" x14ac:dyDescent="0.4">
      <c r="A29" s="4"/>
      <c r="C29" s="73"/>
      <c r="D29" s="25" t="s">
        <v>10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7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25" t="s">
        <v>73</v>
      </c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2" ht="18" customHeight="1" x14ac:dyDescent="0.4">
      <c r="A30" s="4"/>
      <c r="C30" s="54"/>
      <c r="D30" s="42" t="s">
        <v>11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25" t="s">
        <v>73</v>
      </c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2" ht="18" customHeight="1" x14ac:dyDescent="0.4">
      <c r="A31" s="4"/>
      <c r="C31" s="47" t="s">
        <v>41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46"/>
      <c r="R31" s="46"/>
      <c r="S31" s="46"/>
      <c r="T31" s="46"/>
      <c r="U31" s="46"/>
      <c r="V31" s="46"/>
      <c r="W31" s="50"/>
      <c r="X31" s="49"/>
      <c r="Y31" s="46"/>
      <c r="Z31" s="46"/>
      <c r="AA31" s="46"/>
      <c r="AB31" s="46"/>
      <c r="AC31" s="46"/>
      <c r="AD31" s="46"/>
      <c r="AE31" s="50"/>
      <c r="AF31" s="49"/>
      <c r="AG31" s="46"/>
      <c r="AH31" s="46"/>
      <c r="AI31" s="46"/>
      <c r="AJ31" s="46"/>
      <c r="AK31" s="46"/>
      <c r="AL31" s="46"/>
      <c r="AM31" s="50"/>
      <c r="AN31" s="51" t="s">
        <v>42</v>
      </c>
      <c r="AO31" s="52"/>
      <c r="AP31" s="52"/>
      <c r="AQ31" s="52"/>
      <c r="AR31" s="52"/>
      <c r="AS31" s="52"/>
      <c r="AT31" s="52"/>
      <c r="AU31" s="52"/>
      <c r="AV31" s="52"/>
      <c r="AW31" s="52"/>
      <c r="AX31" s="52"/>
    </row>
    <row r="32" spans="1:52" ht="18" customHeight="1" x14ac:dyDescent="0.4">
      <c r="A32" s="4"/>
      <c r="C32" s="45"/>
      <c r="D32" s="25" t="s">
        <v>10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25" t="s">
        <v>73</v>
      </c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1:52" ht="18" customHeight="1" x14ac:dyDescent="0.4">
      <c r="A33" s="4"/>
      <c r="C33" s="46"/>
      <c r="D33" s="25" t="s">
        <v>11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25" t="s">
        <v>73</v>
      </c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52" ht="18" customHeight="1" x14ac:dyDescent="0.4">
      <c r="A34" s="4"/>
      <c r="C34" s="46"/>
      <c r="D34" s="25" t="s">
        <v>43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25" t="s">
        <v>73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1:52" ht="18" customHeight="1" x14ac:dyDescent="0.4">
      <c r="A35" s="4"/>
      <c r="C35" s="42" t="s">
        <v>49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3" t="str">
        <f>IFERROR(ROUND(IF(P22="電気",P29/P30*P26,P32/(P33+P34)*P26),2),"")</f>
        <v/>
      </c>
      <c r="Q35" s="43"/>
      <c r="R35" s="43"/>
      <c r="S35" s="43"/>
      <c r="T35" s="43"/>
      <c r="U35" s="43"/>
      <c r="V35" s="43"/>
      <c r="W35" s="43"/>
      <c r="X35" s="43" t="str">
        <f t="shared" ref="X35" si="4">IFERROR(ROUND(IF(X22="電気",X29/X30*X26,X32/(X33+X34)*X26),2),"")</f>
        <v/>
      </c>
      <c r="Y35" s="43"/>
      <c r="Z35" s="43"/>
      <c r="AA35" s="43"/>
      <c r="AB35" s="43"/>
      <c r="AC35" s="43"/>
      <c r="AD35" s="43"/>
      <c r="AE35" s="43"/>
      <c r="AF35" s="43" t="str">
        <f t="shared" ref="AF35" si="5">IFERROR(ROUND(IF(AF22="電気",AF29/AF30*AF26,AF32/(AF33+AF34)*AF26),2),"")</f>
        <v/>
      </c>
      <c r="AG35" s="43"/>
      <c r="AH35" s="43"/>
      <c r="AI35" s="43"/>
      <c r="AJ35" s="43"/>
      <c r="AK35" s="43"/>
      <c r="AL35" s="43"/>
      <c r="AM35" s="43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</row>
    <row r="36" spans="1:52" ht="18" customHeight="1" x14ac:dyDescent="0.4">
      <c r="A36" s="4"/>
      <c r="C36" s="25" t="s">
        <v>50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>
        <f>IFERROR(ROUND((P30+P33)*P27*$P$16/P26,0),0)</f>
        <v>0</v>
      </c>
      <c r="Q36" s="26"/>
      <c r="R36" s="26"/>
      <c r="S36" s="26"/>
      <c r="T36" s="26"/>
      <c r="U36" s="26"/>
      <c r="V36" s="26"/>
      <c r="W36" s="26"/>
      <c r="X36" s="26">
        <f t="shared" ref="X36" si="6">IFERROR(ROUND((X30+X33)*X27*$P$16/X26,0),0)</f>
        <v>0</v>
      </c>
      <c r="Y36" s="26"/>
      <c r="Z36" s="26"/>
      <c r="AA36" s="26"/>
      <c r="AB36" s="26"/>
      <c r="AC36" s="26"/>
      <c r="AD36" s="26"/>
      <c r="AE36" s="26"/>
      <c r="AF36" s="26">
        <f t="shared" ref="AF36" si="7">IFERROR(ROUND((AF30+AF33)*AF27*$P$16/AF26,0),0)</f>
        <v>0</v>
      </c>
      <c r="AG36" s="26"/>
      <c r="AH36" s="26"/>
      <c r="AI36" s="26"/>
      <c r="AJ36" s="26"/>
      <c r="AK36" s="26"/>
      <c r="AL36" s="26"/>
      <c r="AM36" s="26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Z36" s="10"/>
    </row>
    <row r="37" spans="1:52" ht="18" customHeight="1" x14ac:dyDescent="0.4">
      <c r="A37" s="4"/>
      <c r="C37" s="25" t="s">
        <v>51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64">
        <f>IF(P34&lt;&gt;"",ROUND(P34*P27*$P$16/P26,0),0)</f>
        <v>0</v>
      </c>
      <c r="Q37" s="65"/>
      <c r="R37" s="65"/>
      <c r="S37" s="65"/>
      <c r="T37" s="65"/>
      <c r="U37" s="65"/>
      <c r="V37" s="65"/>
      <c r="W37" s="66"/>
      <c r="X37" s="64">
        <f>IF(X34&lt;&gt;"",ROUND(X34*X27*$P$16/X26,0),0)</f>
        <v>0</v>
      </c>
      <c r="Y37" s="65"/>
      <c r="Z37" s="65"/>
      <c r="AA37" s="65"/>
      <c r="AB37" s="65"/>
      <c r="AC37" s="65"/>
      <c r="AD37" s="65"/>
      <c r="AE37" s="66"/>
      <c r="AF37" s="64">
        <f t="shared" ref="AF37" si="8">IF(AF34&lt;&gt;"",ROUND(AF34*AF27*$P$16/AF26,0),0)</f>
        <v>0</v>
      </c>
      <c r="AG37" s="65"/>
      <c r="AH37" s="65"/>
      <c r="AI37" s="65"/>
      <c r="AJ37" s="65"/>
      <c r="AK37" s="65"/>
      <c r="AL37" s="65"/>
      <c r="AM37" s="66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1:52" ht="18" customHeight="1" x14ac:dyDescent="0.4">
      <c r="A38" s="4"/>
      <c r="C38" s="25" t="s">
        <v>12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64">
        <f>IFERROR(ROUND(P36*$P$7+P37*IF(P22="都市ガス",$P$8,IF(P22="LPガス",$P$9,0)),0),"")</f>
        <v>0</v>
      </c>
      <c r="Q38" s="65"/>
      <c r="R38" s="65"/>
      <c r="S38" s="65"/>
      <c r="T38" s="65"/>
      <c r="U38" s="65"/>
      <c r="V38" s="65"/>
      <c r="W38" s="66"/>
      <c r="X38" s="64">
        <f t="shared" ref="X38" si="9">IFERROR(ROUND(X36*$P$7+X37*IF(X22="都市ガス",$P$8,IF(X22="LPガス",$P$9,0)),0),"")</f>
        <v>0</v>
      </c>
      <c r="Y38" s="65"/>
      <c r="Z38" s="65"/>
      <c r="AA38" s="65"/>
      <c r="AB38" s="65"/>
      <c r="AC38" s="65"/>
      <c r="AD38" s="65"/>
      <c r="AE38" s="66"/>
      <c r="AF38" s="64">
        <f t="shared" ref="AF38" si="10">IFERROR(ROUND(AF36*$P$7+AF37*IF(AF22="都市ガス",$P$8,IF(AF22="LPガス",$P$9,0)),0),"")</f>
        <v>0</v>
      </c>
      <c r="AG38" s="65"/>
      <c r="AH38" s="65"/>
      <c r="AI38" s="65"/>
      <c r="AJ38" s="65"/>
      <c r="AK38" s="65"/>
      <c r="AL38" s="65"/>
      <c r="AM38" s="66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1:52" ht="18" customHeight="1" x14ac:dyDescent="0.4">
      <c r="A39" s="4"/>
      <c r="C39" s="25" t="s">
        <v>57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64">
        <f>SUM(P38:AM38)</f>
        <v>0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6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2" ht="18" customHeight="1" x14ac:dyDescent="0.4">
      <c r="A40" s="4"/>
    </row>
    <row r="41" spans="1:52" ht="18" customHeight="1" x14ac:dyDescent="0.4">
      <c r="A41" s="4"/>
      <c r="B41" s="2" t="s">
        <v>15</v>
      </c>
    </row>
    <row r="42" spans="1:52" ht="18" customHeight="1" x14ac:dyDescent="0.4">
      <c r="A42" s="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/>
      <c r="P42" s="69" t="s">
        <v>78</v>
      </c>
      <c r="Q42" s="70"/>
      <c r="R42" s="70"/>
      <c r="S42" s="70"/>
      <c r="T42" s="70"/>
      <c r="U42" s="70"/>
      <c r="V42" s="70"/>
      <c r="W42" s="71"/>
      <c r="X42" s="69" t="s">
        <v>79</v>
      </c>
      <c r="Y42" s="70"/>
      <c r="Z42" s="70"/>
      <c r="AA42" s="70"/>
      <c r="AB42" s="70"/>
      <c r="AC42" s="70"/>
      <c r="AD42" s="70"/>
      <c r="AE42" s="71"/>
      <c r="AF42" s="69" t="s">
        <v>80</v>
      </c>
      <c r="AG42" s="70"/>
      <c r="AH42" s="70"/>
      <c r="AI42" s="70"/>
      <c r="AJ42" s="70"/>
      <c r="AK42" s="70"/>
      <c r="AL42" s="70"/>
      <c r="AM42" s="71"/>
      <c r="AN42" s="72"/>
      <c r="AO42" s="67"/>
      <c r="AP42" s="67"/>
      <c r="AQ42" s="67"/>
      <c r="AR42" s="67"/>
      <c r="AS42" s="67"/>
      <c r="AT42" s="67"/>
      <c r="AU42" s="67"/>
      <c r="AV42" s="67"/>
      <c r="AW42" s="67"/>
      <c r="AX42" s="67"/>
    </row>
    <row r="43" spans="1:52" ht="18" customHeight="1" x14ac:dyDescent="0.4">
      <c r="A43" s="4"/>
      <c r="C43" s="25" t="s">
        <v>7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1:52" ht="50.25" customHeight="1" x14ac:dyDescent="0.4">
      <c r="A44" s="4"/>
      <c r="C44" s="25" t="s">
        <v>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63" t="s">
        <v>72</v>
      </c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2" ht="18" customHeight="1" x14ac:dyDescent="0.4">
      <c r="A45" s="4"/>
      <c r="C45" s="29" t="s">
        <v>47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2" ht="18" customHeight="1" x14ac:dyDescent="0.4">
      <c r="A46" s="4"/>
      <c r="C46" s="25" t="s">
        <v>64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61"/>
      <c r="AG46" s="61"/>
      <c r="AH46" s="61"/>
      <c r="AI46" s="61"/>
      <c r="AJ46" s="61"/>
      <c r="AK46" s="61"/>
      <c r="AL46" s="61"/>
      <c r="AM46" s="61"/>
      <c r="AN46" s="62" t="s">
        <v>65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Z46" s="10"/>
    </row>
    <row r="47" spans="1:52" ht="18" customHeight="1" x14ac:dyDescent="0.4">
      <c r="A47" s="4"/>
      <c r="C47" s="25" t="s">
        <v>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2" ht="18" customHeight="1" x14ac:dyDescent="0.4">
      <c r="A48" s="4"/>
      <c r="C48" s="55" t="s">
        <v>39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6"/>
      <c r="P48" s="57"/>
      <c r="Q48" s="54"/>
      <c r="R48" s="54"/>
      <c r="S48" s="54"/>
      <c r="T48" s="54"/>
      <c r="U48" s="54"/>
      <c r="V48" s="54"/>
      <c r="W48" s="58"/>
      <c r="X48" s="57"/>
      <c r="Y48" s="54"/>
      <c r="Z48" s="54"/>
      <c r="AA48" s="54"/>
      <c r="AB48" s="54"/>
      <c r="AC48" s="54"/>
      <c r="AD48" s="54"/>
      <c r="AE48" s="58"/>
      <c r="AF48" s="57"/>
      <c r="AG48" s="54"/>
      <c r="AH48" s="54"/>
      <c r="AI48" s="54"/>
      <c r="AJ48" s="54"/>
      <c r="AK48" s="54"/>
      <c r="AL48" s="54"/>
      <c r="AM48" s="58"/>
      <c r="AN48" s="59" t="s">
        <v>40</v>
      </c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2" ht="18" customHeight="1" x14ac:dyDescent="0.4">
      <c r="A49" s="4"/>
      <c r="C49" s="53"/>
      <c r="D49" s="25" t="s">
        <v>10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25" t="s">
        <v>74</v>
      </c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2" ht="18" customHeight="1" x14ac:dyDescent="0.4">
      <c r="A50" s="4"/>
      <c r="C50" s="54"/>
      <c r="D50" s="25" t="s">
        <v>11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25" t="s">
        <v>74</v>
      </c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2" ht="18" customHeight="1" x14ac:dyDescent="0.4">
      <c r="A51" s="4"/>
      <c r="C51" s="47" t="s">
        <v>41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8"/>
      <c r="P51" s="49"/>
      <c r="Q51" s="46"/>
      <c r="R51" s="46"/>
      <c r="S51" s="46"/>
      <c r="T51" s="46"/>
      <c r="U51" s="46"/>
      <c r="V51" s="46"/>
      <c r="W51" s="50"/>
      <c r="X51" s="49"/>
      <c r="Y51" s="46"/>
      <c r="Z51" s="46"/>
      <c r="AA51" s="46"/>
      <c r="AB51" s="46"/>
      <c r="AC51" s="46"/>
      <c r="AD51" s="46"/>
      <c r="AE51" s="50"/>
      <c r="AF51" s="49"/>
      <c r="AG51" s="46"/>
      <c r="AH51" s="46"/>
      <c r="AI51" s="46"/>
      <c r="AJ51" s="46"/>
      <c r="AK51" s="46"/>
      <c r="AL51" s="46"/>
      <c r="AM51" s="50"/>
      <c r="AN51" s="51" t="s">
        <v>42</v>
      </c>
      <c r="AO51" s="52"/>
      <c r="AP51" s="52"/>
      <c r="AQ51" s="52"/>
      <c r="AR51" s="52"/>
      <c r="AS51" s="52"/>
      <c r="AT51" s="52"/>
      <c r="AU51" s="52"/>
      <c r="AV51" s="52"/>
      <c r="AW51" s="52"/>
      <c r="AX51" s="52"/>
    </row>
    <row r="52" spans="1:52" ht="18" customHeight="1" x14ac:dyDescent="0.4">
      <c r="A52" s="4"/>
      <c r="C52" s="45"/>
      <c r="D52" s="25" t="s">
        <v>10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25" t="s">
        <v>74</v>
      </c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3" spans="1:52" ht="18" customHeight="1" x14ac:dyDescent="0.4">
      <c r="A53" s="4"/>
      <c r="C53" s="46"/>
      <c r="D53" s="25" t="s">
        <v>11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25" t="s">
        <v>74</v>
      </c>
      <c r="AO53" s="25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52" ht="18" customHeight="1" x14ac:dyDescent="0.4">
      <c r="A54" s="4"/>
      <c r="C54" s="46"/>
      <c r="D54" s="25" t="s">
        <v>43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25" t="s">
        <v>74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52" ht="18" customHeight="1" x14ac:dyDescent="0.4">
      <c r="A55" s="4"/>
      <c r="C55" s="42" t="s">
        <v>5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3" t="str">
        <f>IFERROR(ROUND(IF(P45="電気",P49/P50,P52/(P53+P54)),2),"")</f>
        <v/>
      </c>
      <c r="Q55" s="43"/>
      <c r="R55" s="43"/>
      <c r="S55" s="43"/>
      <c r="T55" s="43"/>
      <c r="U55" s="43"/>
      <c r="V55" s="43"/>
      <c r="W55" s="43"/>
      <c r="X55" s="43" t="str">
        <f t="shared" ref="X55" si="11">IFERROR(ROUND(IF(X45="電気",X49/X50,X52/(X53+X54)),2),"")</f>
        <v/>
      </c>
      <c r="Y55" s="43"/>
      <c r="Z55" s="43"/>
      <c r="AA55" s="43"/>
      <c r="AB55" s="43"/>
      <c r="AC55" s="43"/>
      <c r="AD55" s="43"/>
      <c r="AE55" s="43"/>
      <c r="AF55" s="43" t="str">
        <f t="shared" ref="AF55" si="12">IFERROR(ROUND(IF(AF45="電気",AF49/AF50,AF52/(AF53+AF54)),2),"")</f>
        <v/>
      </c>
      <c r="AG55" s="43"/>
      <c r="AH55" s="43"/>
      <c r="AI55" s="43"/>
      <c r="AJ55" s="43"/>
      <c r="AK55" s="43"/>
      <c r="AL55" s="43"/>
      <c r="AM55" s="43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</row>
    <row r="56" spans="1:52" ht="18" customHeight="1" x14ac:dyDescent="0.4">
      <c r="A56" s="4"/>
      <c r="C56" s="25" t="s">
        <v>50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>
        <f>ROUND((P50+P53)*P47*$P$16,0)</f>
        <v>0</v>
      </c>
      <c r="Q56" s="26"/>
      <c r="R56" s="26"/>
      <c r="S56" s="26"/>
      <c r="T56" s="26"/>
      <c r="U56" s="26"/>
      <c r="V56" s="26"/>
      <c r="W56" s="26"/>
      <c r="X56" s="26">
        <f t="shared" ref="X56" si="13">ROUND((X50+X53)*X47*$P$16,0)</f>
        <v>0</v>
      </c>
      <c r="Y56" s="26"/>
      <c r="Z56" s="26"/>
      <c r="AA56" s="26"/>
      <c r="AB56" s="26"/>
      <c r="AC56" s="26"/>
      <c r="AD56" s="26"/>
      <c r="AE56" s="26"/>
      <c r="AF56" s="26">
        <f t="shared" ref="AF56" si="14">ROUND((AF50+AF53)*AF47*$P$16,0)</f>
        <v>0</v>
      </c>
      <c r="AG56" s="26"/>
      <c r="AH56" s="26"/>
      <c r="AI56" s="26"/>
      <c r="AJ56" s="26"/>
      <c r="AK56" s="26"/>
      <c r="AL56" s="26"/>
      <c r="AM56" s="26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Z56" s="10"/>
    </row>
    <row r="57" spans="1:52" ht="18" customHeight="1" x14ac:dyDescent="0.4">
      <c r="A57" s="4"/>
      <c r="C57" s="25" t="s">
        <v>51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>
        <f>IF(P54&lt;&gt;"",ROUND(P54*P47*$P$16,0),0)</f>
        <v>0</v>
      </c>
      <c r="Q57" s="26"/>
      <c r="R57" s="26"/>
      <c r="S57" s="26"/>
      <c r="T57" s="26"/>
      <c r="U57" s="26"/>
      <c r="V57" s="26"/>
      <c r="W57" s="26"/>
      <c r="X57" s="26">
        <f t="shared" ref="X57" si="15">IF(X54&lt;&gt;"",ROUND(X54*X47*$P$16,0),0)</f>
        <v>0</v>
      </c>
      <c r="Y57" s="26"/>
      <c r="Z57" s="26"/>
      <c r="AA57" s="26"/>
      <c r="AB57" s="26"/>
      <c r="AC57" s="26"/>
      <c r="AD57" s="26"/>
      <c r="AE57" s="26"/>
      <c r="AF57" s="26">
        <f t="shared" ref="AF57" si="16">IF(AF54&lt;&gt;"",ROUND(AF54*AF47*$P$16,0),0)</f>
        <v>0</v>
      </c>
      <c r="AG57" s="26"/>
      <c r="AH57" s="26"/>
      <c r="AI57" s="26"/>
      <c r="AJ57" s="26"/>
      <c r="AK57" s="26"/>
      <c r="AL57" s="26"/>
      <c r="AM57" s="26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52" ht="18" customHeight="1" x14ac:dyDescent="0.4">
      <c r="A58" s="4"/>
      <c r="C58" s="25" t="s">
        <v>12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>
        <f>ROUND(P56*$P$7+P57*IF(P45="都市ガス",$P$8,IF(P45="LPガス",$P$9,0)),0)</f>
        <v>0</v>
      </c>
      <c r="Q58" s="26"/>
      <c r="R58" s="26"/>
      <c r="S58" s="26"/>
      <c r="T58" s="26"/>
      <c r="U58" s="26"/>
      <c r="V58" s="26"/>
      <c r="W58" s="26"/>
      <c r="X58" s="26">
        <f t="shared" ref="X58" si="17">ROUND(X56*$P$7+X57*IF(X45="都市ガス",$P$8,IF(X45="LPガス",$P$9,0)),0)</f>
        <v>0</v>
      </c>
      <c r="Y58" s="26"/>
      <c r="Z58" s="26"/>
      <c r="AA58" s="26"/>
      <c r="AB58" s="26"/>
      <c r="AC58" s="26"/>
      <c r="AD58" s="26"/>
      <c r="AE58" s="26"/>
      <c r="AF58" s="26">
        <f t="shared" ref="AF58" si="18">ROUND(AF56*$P$7+AF57*IF(AF45="都市ガス",$P$8,IF(AF45="LPガス",$P$9,0)),0)</f>
        <v>0</v>
      </c>
      <c r="AG58" s="26"/>
      <c r="AH58" s="26"/>
      <c r="AI58" s="26"/>
      <c r="AJ58" s="26"/>
      <c r="AK58" s="26"/>
      <c r="AL58" s="26"/>
      <c r="AM58" s="26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</row>
    <row r="59" spans="1:52" ht="18" customHeight="1" x14ac:dyDescent="0.4">
      <c r="A59" s="4"/>
      <c r="C59" s="25" t="s">
        <v>57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>
        <f>SUM(P58:AM58)</f>
        <v>0</v>
      </c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</row>
    <row r="60" spans="1:52" ht="18" customHeight="1" x14ac:dyDescent="0.4">
      <c r="A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2" ht="18" customHeight="1" x14ac:dyDescent="0.4">
      <c r="A61" s="4"/>
      <c r="C61" s="25" t="s">
        <v>33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41" t="str">
        <f>IFERROR(P55/P35-1,"")</f>
        <v/>
      </c>
      <c r="Q61" s="41"/>
      <c r="R61" s="41"/>
      <c r="S61" s="41"/>
      <c r="T61" s="41"/>
      <c r="U61" s="41"/>
      <c r="V61" s="41"/>
      <c r="W61" s="41"/>
      <c r="X61" s="41" t="str">
        <f t="shared" ref="X61" si="19">IFERROR(X55/X35-1,"")</f>
        <v/>
      </c>
      <c r="Y61" s="41"/>
      <c r="Z61" s="41"/>
      <c r="AA61" s="41"/>
      <c r="AB61" s="41"/>
      <c r="AC61" s="41"/>
      <c r="AD61" s="41"/>
      <c r="AE61" s="41"/>
      <c r="AF61" s="41" t="str">
        <f t="shared" ref="AF61" si="20">IFERROR(AF55/AF35-1,"")</f>
        <v/>
      </c>
      <c r="AG61" s="41"/>
      <c r="AH61" s="41"/>
      <c r="AI61" s="41"/>
      <c r="AJ61" s="41"/>
      <c r="AK61" s="41"/>
      <c r="AL61" s="41"/>
      <c r="AM61" s="41"/>
      <c r="AN61" s="40" t="s">
        <v>66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Z61" s="10"/>
    </row>
    <row r="62" spans="1:52" ht="18" customHeight="1" x14ac:dyDescent="0.4">
      <c r="A62" s="4"/>
      <c r="C62" s="25" t="s">
        <v>59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>
        <f>P39-P59</f>
        <v>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</row>
    <row r="63" spans="1:52" ht="18" customHeight="1" x14ac:dyDescent="0.4">
      <c r="A63" s="4"/>
      <c r="C63" s="25" t="s">
        <v>60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37" t="str">
        <f>IFERROR(P62/P39,"")</f>
        <v/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9"/>
      <c r="AN63" s="40" t="s">
        <v>66</v>
      </c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Z63" s="10"/>
    </row>
    <row r="64" spans="1:52" ht="18" customHeight="1" x14ac:dyDescent="0.4">
      <c r="A64" s="4"/>
    </row>
    <row r="65" spans="1:50" ht="18" customHeight="1" x14ac:dyDescent="0.4">
      <c r="A65" s="6" t="s">
        <v>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" customHeight="1" x14ac:dyDescent="0.4">
      <c r="A66" s="6"/>
      <c r="B66" s="2" t="s">
        <v>13</v>
      </c>
    </row>
    <row r="67" spans="1:50" ht="18" customHeight="1" x14ac:dyDescent="0.4">
      <c r="A67" s="6"/>
      <c r="C67" s="35" t="s">
        <v>18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6"/>
      <c r="Q67" s="36"/>
      <c r="R67" s="36"/>
      <c r="S67" s="3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</row>
    <row r="68" spans="1:50" ht="18" customHeight="1" x14ac:dyDescent="0.4">
      <c r="A68" s="6"/>
      <c r="C68" s="35" t="s">
        <v>19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6"/>
      <c r="Q68" s="36"/>
      <c r="R68" s="36"/>
      <c r="S68" s="36"/>
      <c r="T68" s="25" t="s">
        <v>20</v>
      </c>
      <c r="U68" s="25"/>
      <c r="V68" s="25"/>
      <c r="W68" s="25"/>
      <c r="X68" s="25"/>
      <c r="Y68" s="25"/>
      <c r="Z68" s="25"/>
      <c r="AA68" s="25"/>
      <c r="AB68" s="25"/>
      <c r="AC68" s="25"/>
      <c r="AD68" s="25"/>
    </row>
    <row r="69" spans="1:50" ht="18" customHeight="1" x14ac:dyDescent="0.4">
      <c r="A69" s="6"/>
    </row>
    <row r="70" spans="1:50" ht="18" customHeight="1" x14ac:dyDescent="0.4">
      <c r="A70" s="1"/>
      <c r="B70" s="2" t="s">
        <v>14</v>
      </c>
    </row>
    <row r="71" spans="1:50" ht="18" customHeight="1" x14ac:dyDescent="0.4">
      <c r="A71" s="1"/>
      <c r="C71" s="25" t="s">
        <v>21</v>
      </c>
      <c r="D71" s="25"/>
      <c r="E71" s="25"/>
      <c r="F71" s="25"/>
      <c r="G71" s="25"/>
      <c r="H71" s="25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8"/>
      <c r="AP71" s="28"/>
      <c r="AQ71" s="28"/>
      <c r="AR71" s="28"/>
      <c r="AS71" s="28"/>
      <c r="AT71" s="28"/>
      <c r="AU71" s="28"/>
      <c r="AV71" s="28"/>
      <c r="AW71" s="28"/>
      <c r="AX71" s="28"/>
    </row>
    <row r="72" spans="1:50" ht="18" customHeight="1" x14ac:dyDescent="0.4">
      <c r="A72" s="1"/>
      <c r="C72" s="25" t="s">
        <v>22</v>
      </c>
      <c r="D72" s="25"/>
      <c r="E72" s="25"/>
      <c r="F72" s="25"/>
      <c r="G72" s="25"/>
      <c r="H72" s="25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8" t="s">
        <v>25</v>
      </c>
      <c r="AP72" s="28"/>
      <c r="AQ72" s="28"/>
      <c r="AR72" s="28"/>
      <c r="AS72" s="28"/>
      <c r="AT72" s="28"/>
      <c r="AU72" s="28"/>
      <c r="AV72" s="28"/>
      <c r="AW72" s="28"/>
      <c r="AX72" s="28"/>
    </row>
    <row r="73" spans="1:50" ht="18" customHeight="1" x14ac:dyDescent="0.4">
      <c r="A73" s="1"/>
      <c r="C73" s="25" t="s">
        <v>23</v>
      </c>
      <c r="D73" s="25"/>
      <c r="E73" s="25"/>
      <c r="F73" s="25"/>
      <c r="G73" s="25"/>
      <c r="H73" s="25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8" t="s">
        <v>26</v>
      </c>
      <c r="AP73" s="28"/>
      <c r="AQ73" s="28"/>
      <c r="AR73" s="28"/>
      <c r="AS73" s="28"/>
      <c r="AT73" s="28"/>
      <c r="AU73" s="28"/>
      <c r="AV73" s="28"/>
      <c r="AW73" s="28"/>
      <c r="AX73" s="28"/>
    </row>
    <row r="74" spans="1:50" ht="18" customHeight="1" x14ac:dyDescent="0.4">
      <c r="A74" s="1"/>
    </row>
    <row r="75" spans="1:50" ht="18" customHeight="1" x14ac:dyDescent="0.4">
      <c r="A75" s="1"/>
      <c r="C75" s="25" t="s">
        <v>21</v>
      </c>
      <c r="D75" s="25"/>
      <c r="E75" s="25"/>
      <c r="F75" s="25"/>
      <c r="G75" s="25"/>
      <c r="H75" s="25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8"/>
      <c r="AP75" s="28"/>
      <c r="AQ75" s="28"/>
      <c r="AR75" s="28"/>
      <c r="AS75" s="28"/>
      <c r="AT75" s="28"/>
      <c r="AU75" s="28"/>
      <c r="AV75" s="28"/>
      <c r="AW75" s="28"/>
      <c r="AX75" s="28"/>
    </row>
    <row r="76" spans="1:50" ht="18" customHeight="1" x14ac:dyDescent="0.4">
      <c r="A76" s="1"/>
      <c r="C76" s="25" t="s">
        <v>22</v>
      </c>
      <c r="D76" s="25"/>
      <c r="E76" s="25"/>
      <c r="F76" s="25"/>
      <c r="G76" s="25"/>
      <c r="H76" s="25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8" t="s">
        <v>25</v>
      </c>
      <c r="AP76" s="28"/>
      <c r="AQ76" s="28"/>
      <c r="AR76" s="28"/>
      <c r="AS76" s="28"/>
      <c r="AT76" s="28"/>
      <c r="AU76" s="28"/>
      <c r="AV76" s="28"/>
      <c r="AW76" s="28"/>
      <c r="AX76" s="28"/>
    </row>
    <row r="77" spans="1:50" ht="18" customHeight="1" x14ac:dyDescent="0.4">
      <c r="A77" s="1"/>
      <c r="C77" s="25" t="s">
        <v>23</v>
      </c>
      <c r="D77" s="25"/>
      <c r="E77" s="25"/>
      <c r="F77" s="25"/>
      <c r="G77" s="25"/>
      <c r="H77" s="25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8" t="s">
        <v>26</v>
      </c>
      <c r="AP77" s="28"/>
      <c r="AQ77" s="28"/>
      <c r="AR77" s="28"/>
      <c r="AS77" s="28"/>
      <c r="AT77" s="28"/>
      <c r="AU77" s="28"/>
      <c r="AV77" s="28"/>
      <c r="AW77" s="28"/>
      <c r="AX77" s="28"/>
    </row>
    <row r="78" spans="1:50" ht="18" customHeight="1" x14ac:dyDescent="0.4">
      <c r="A78" s="1"/>
      <c r="C78" s="7"/>
      <c r="D78" s="7"/>
      <c r="E78" s="7"/>
      <c r="F78" s="7"/>
      <c r="G78" s="7"/>
      <c r="H78" s="7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9"/>
      <c r="AP78" s="9"/>
      <c r="AQ78" s="9"/>
      <c r="AR78" s="9"/>
      <c r="AS78" s="9"/>
      <c r="AT78" s="9"/>
      <c r="AU78" s="9"/>
      <c r="AV78" s="9"/>
      <c r="AW78" s="9"/>
      <c r="AX78" s="9"/>
    </row>
    <row r="79" spans="1:50" ht="18" customHeight="1" x14ac:dyDescent="0.4">
      <c r="A79" s="1"/>
      <c r="C79" s="29" t="s">
        <v>32</v>
      </c>
      <c r="D79" s="30"/>
      <c r="E79" s="30"/>
      <c r="F79" s="30"/>
      <c r="G79" s="30"/>
      <c r="H79" s="30"/>
      <c r="I79" s="30"/>
      <c r="J79" s="30"/>
      <c r="K79" s="30"/>
      <c r="L79" s="31"/>
      <c r="M79" s="26">
        <f>SUM(I73:AN73,I77:AN77)</f>
        <v>0</v>
      </c>
      <c r="N79" s="26"/>
      <c r="O79" s="26"/>
      <c r="P79" s="26"/>
      <c r="Q79" s="26"/>
      <c r="R79" s="26"/>
      <c r="S79" s="26"/>
      <c r="T79" s="26"/>
      <c r="U79" s="8"/>
      <c r="V79" s="9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9"/>
      <c r="AP79" s="9"/>
      <c r="AQ79" s="9"/>
      <c r="AR79" s="9"/>
      <c r="AS79" s="9"/>
      <c r="AT79" s="9"/>
      <c r="AU79" s="9"/>
      <c r="AV79" s="9"/>
      <c r="AW79" s="9"/>
      <c r="AX79" s="9"/>
    </row>
    <row r="80" spans="1:50" ht="18" customHeight="1" x14ac:dyDescent="0.4">
      <c r="A80" s="1"/>
      <c r="C80" s="29" t="s">
        <v>27</v>
      </c>
      <c r="D80" s="30"/>
      <c r="E80" s="30"/>
      <c r="F80" s="30"/>
      <c r="G80" s="30"/>
      <c r="H80" s="30"/>
      <c r="I80" s="30"/>
      <c r="J80" s="30"/>
      <c r="K80" s="30"/>
      <c r="L80" s="31"/>
      <c r="M80" s="26">
        <f>ROUND((SUMPRODUCT(I72:AN72,I73:AN73)+SUMPRODUCT(I76:AN76,I77:AN77))*$P$68*$P$67/1000,0)</f>
        <v>0</v>
      </c>
      <c r="N80" s="26"/>
      <c r="O80" s="26"/>
      <c r="P80" s="26"/>
      <c r="Q80" s="26"/>
      <c r="R80" s="26"/>
      <c r="S80" s="26"/>
      <c r="T80" s="26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9"/>
      <c r="AP80" s="9"/>
      <c r="AQ80" s="9"/>
      <c r="AR80" s="9"/>
      <c r="AS80" s="9"/>
      <c r="AT80" s="9"/>
      <c r="AU80" s="9"/>
      <c r="AV80" s="9"/>
      <c r="AW80" s="9"/>
      <c r="AX80" s="9"/>
    </row>
    <row r="81" spans="1:50" ht="18" customHeight="1" x14ac:dyDescent="0.4">
      <c r="A81" s="1"/>
      <c r="C81" s="29" t="s">
        <v>12</v>
      </c>
      <c r="D81" s="30"/>
      <c r="E81" s="30"/>
      <c r="F81" s="30"/>
      <c r="G81" s="30"/>
      <c r="H81" s="30"/>
      <c r="I81" s="30"/>
      <c r="J81" s="30"/>
      <c r="K81" s="30"/>
      <c r="L81" s="31"/>
      <c r="M81" s="26">
        <f>M80*$P$7</f>
        <v>0</v>
      </c>
      <c r="N81" s="26"/>
      <c r="O81" s="26"/>
      <c r="P81" s="26"/>
      <c r="Q81" s="26"/>
      <c r="R81" s="26"/>
      <c r="S81" s="26"/>
      <c r="T81" s="26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9"/>
      <c r="AP81" s="9"/>
      <c r="AQ81" s="9"/>
      <c r="AR81" s="9"/>
      <c r="AS81" s="9"/>
      <c r="AT81" s="9"/>
      <c r="AU81" s="9"/>
      <c r="AV81" s="9"/>
      <c r="AW81" s="9"/>
      <c r="AX81" s="9"/>
    </row>
    <row r="82" spans="1:50" ht="18" customHeight="1" x14ac:dyDescent="0.4">
      <c r="A82" s="1"/>
    </row>
    <row r="83" spans="1:50" ht="18" customHeight="1" x14ac:dyDescent="0.4">
      <c r="A83" s="1"/>
      <c r="B83" s="2" t="s">
        <v>15</v>
      </c>
    </row>
    <row r="84" spans="1:50" ht="18" customHeight="1" x14ac:dyDescent="0.4">
      <c r="A84" s="1"/>
      <c r="C84" s="25" t="s">
        <v>21</v>
      </c>
      <c r="D84" s="25"/>
      <c r="E84" s="25"/>
      <c r="F84" s="25"/>
      <c r="G84" s="25"/>
      <c r="H84" s="25"/>
      <c r="I84" s="32"/>
      <c r="J84" s="33"/>
      <c r="K84" s="33"/>
      <c r="L84" s="34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8"/>
      <c r="AP84" s="28"/>
      <c r="AQ84" s="28"/>
      <c r="AR84" s="28"/>
      <c r="AS84" s="28"/>
      <c r="AT84" s="28"/>
      <c r="AU84" s="28"/>
      <c r="AV84" s="28"/>
      <c r="AW84" s="28"/>
      <c r="AX84" s="28"/>
    </row>
    <row r="85" spans="1:50" ht="18" customHeight="1" x14ac:dyDescent="0.4">
      <c r="A85" s="1"/>
      <c r="C85" s="25" t="s">
        <v>22</v>
      </c>
      <c r="D85" s="25"/>
      <c r="E85" s="25"/>
      <c r="F85" s="25"/>
      <c r="G85" s="25"/>
      <c r="H85" s="25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8" t="s">
        <v>30</v>
      </c>
      <c r="AP85" s="28"/>
      <c r="AQ85" s="28"/>
      <c r="AR85" s="28"/>
      <c r="AS85" s="28"/>
      <c r="AT85" s="28"/>
      <c r="AU85" s="28"/>
      <c r="AV85" s="28"/>
      <c r="AW85" s="28"/>
      <c r="AX85" s="28"/>
    </row>
    <row r="86" spans="1:50" ht="18" customHeight="1" x14ac:dyDescent="0.4">
      <c r="A86" s="1"/>
      <c r="C86" s="25" t="s">
        <v>23</v>
      </c>
      <c r="D86" s="25"/>
      <c r="E86" s="25"/>
      <c r="F86" s="25"/>
      <c r="G86" s="25"/>
      <c r="H86" s="25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8" t="s">
        <v>31</v>
      </c>
      <c r="AP86" s="28"/>
      <c r="AQ86" s="28"/>
      <c r="AR86" s="28"/>
      <c r="AS86" s="28"/>
      <c r="AT86" s="28"/>
      <c r="AU86" s="28"/>
      <c r="AV86" s="28"/>
      <c r="AW86" s="28"/>
      <c r="AX86" s="28"/>
    </row>
    <row r="87" spans="1:50" ht="18" customHeight="1" x14ac:dyDescent="0.4">
      <c r="A87" s="1"/>
    </row>
    <row r="88" spans="1:50" ht="18" customHeight="1" x14ac:dyDescent="0.4">
      <c r="A88" s="1"/>
      <c r="C88" s="25" t="s">
        <v>21</v>
      </c>
      <c r="D88" s="25"/>
      <c r="E88" s="25"/>
      <c r="F88" s="25"/>
      <c r="G88" s="25"/>
      <c r="H88" s="25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8"/>
      <c r="AP88" s="28"/>
      <c r="AQ88" s="28"/>
      <c r="AR88" s="28"/>
      <c r="AS88" s="28"/>
      <c r="AT88" s="28"/>
      <c r="AU88" s="28"/>
      <c r="AV88" s="28"/>
      <c r="AW88" s="28"/>
      <c r="AX88" s="28"/>
    </row>
    <row r="89" spans="1:50" ht="18" customHeight="1" x14ac:dyDescent="0.4">
      <c r="A89" s="1"/>
      <c r="C89" s="25" t="s">
        <v>22</v>
      </c>
      <c r="D89" s="25"/>
      <c r="E89" s="25"/>
      <c r="F89" s="25"/>
      <c r="G89" s="25"/>
      <c r="H89" s="25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8" t="s">
        <v>30</v>
      </c>
      <c r="AP89" s="28"/>
      <c r="AQ89" s="28"/>
      <c r="AR89" s="28"/>
      <c r="AS89" s="28"/>
      <c r="AT89" s="28"/>
      <c r="AU89" s="28"/>
      <c r="AV89" s="28"/>
      <c r="AW89" s="28"/>
      <c r="AX89" s="28"/>
    </row>
    <row r="90" spans="1:50" ht="18" customHeight="1" x14ac:dyDescent="0.4">
      <c r="A90" s="1"/>
      <c r="C90" s="25" t="s">
        <v>23</v>
      </c>
      <c r="D90" s="25"/>
      <c r="E90" s="25"/>
      <c r="F90" s="25"/>
      <c r="G90" s="25"/>
      <c r="H90" s="25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8" t="s">
        <v>31</v>
      </c>
      <c r="AP90" s="28"/>
      <c r="AQ90" s="28"/>
      <c r="AR90" s="28"/>
      <c r="AS90" s="28"/>
      <c r="AT90" s="28"/>
      <c r="AU90" s="28"/>
      <c r="AV90" s="28"/>
      <c r="AW90" s="28"/>
      <c r="AX90" s="28"/>
    </row>
    <row r="91" spans="1:50" ht="18" customHeight="1" x14ac:dyDescent="0.4">
      <c r="A91" s="1"/>
    </row>
    <row r="92" spans="1:50" ht="18" customHeight="1" x14ac:dyDescent="0.4">
      <c r="A92" s="1"/>
      <c r="C92" s="29" t="s">
        <v>32</v>
      </c>
      <c r="D92" s="30"/>
      <c r="E92" s="30"/>
      <c r="F92" s="30"/>
      <c r="G92" s="30"/>
      <c r="H92" s="30"/>
      <c r="I92" s="30"/>
      <c r="J92" s="30"/>
      <c r="K92" s="30"/>
      <c r="L92" s="31"/>
      <c r="M92" s="26">
        <f>SUM(I86:AN86,I90:AN90)</f>
        <v>0</v>
      </c>
      <c r="N92" s="26"/>
      <c r="O92" s="26"/>
      <c r="P92" s="26"/>
      <c r="Q92" s="26"/>
      <c r="R92" s="26"/>
      <c r="S92" s="26"/>
      <c r="T92" s="26"/>
      <c r="V92" s="11"/>
    </row>
    <row r="93" spans="1:50" ht="18" customHeight="1" x14ac:dyDescent="0.4">
      <c r="A93" s="1"/>
      <c r="C93" s="21" t="s">
        <v>27</v>
      </c>
      <c r="D93" s="22"/>
      <c r="E93" s="22"/>
      <c r="F93" s="22"/>
      <c r="G93" s="22"/>
      <c r="H93" s="22"/>
      <c r="I93" s="22"/>
      <c r="J93" s="22"/>
      <c r="K93" s="22"/>
      <c r="L93" s="23"/>
      <c r="M93" s="24">
        <f>ROUND((SUMPRODUCT(I85:AN85,I86:AN86)+SUMPRODUCT(I89:AN89,I90:AN90))*$P$68*$P$67/1000,0)</f>
        <v>0</v>
      </c>
      <c r="N93" s="24"/>
      <c r="O93" s="24"/>
      <c r="P93" s="24"/>
      <c r="Q93" s="24"/>
      <c r="R93" s="24"/>
      <c r="S93" s="24"/>
      <c r="T93" s="24"/>
    </row>
    <row r="94" spans="1:50" ht="18" customHeight="1" x14ac:dyDescent="0.4">
      <c r="A94" s="1"/>
      <c r="C94" s="25" t="s">
        <v>12</v>
      </c>
      <c r="D94" s="25"/>
      <c r="E94" s="25"/>
      <c r="F94" s="25"/>
      <c r="G94" s="25"/>
      <c r="H94" s="25"/>
      <c r="I94" s="25"/>
      <c r="J94" s="25"/>
      <c r="K94" s="25"/>
      <c r="L94" s="25"/>
      <c r="M94" s="26">
        <f>M93*$P$7</f>
        <v>0</v>
      </c>
      <c r="N94" s="26"/>
      <c r="O94" s="26"/>
      <c r="P94" s="26"/>
      <c r="Q94" s="26"/>
      <c r="R94" s="26"/>
      <c r="S94" s="26"/>
      <c r="T94" s="26"/>
    </row>
    <row r="95" spans="1:50" ht="18" customHeight="1" x14ac:dyDescent="0.4">
      <c r="A95" s="1"/>
      <c r="C95" s="7"/>
      <c r="D95" s="7"/>
      <c r="E95" s="7"/>
      <c r="F95" s="7"/>
      <c r="G95" s="7"/>
      <c r="H95" s="7"/>
      <c r="I95" s="7"/>
      <c r="J95" s="7"/>
      <c r="K95" s="7"/>
      <c r="L95" s="7"/>
      <c r="M95" s="14"/>
      <c r="N95" s="14"/>
      <c r="O95" s="14"/>
      <c r="P95" s="14"/>
      <c r="Q95" s="14"/>
      <c r="R95" s="14"/>
      <c r="S95" s="14"/>
      <c r="T95" s="14"/>
    </row>
    <row r="96" spans="1:50" ht="18" customHeight="1" x14ac:dyDescent="0.4">
      <c r="A96" s="1"/>
      <c r="C96" s="25" t="s">
        <v>58</v>
      </c>
      <c r="D96" s="25"/>
      <c r="E96" s="25"/>
      <c r="F96" s="25"/>
      <c r="G96" s="25"/>
      <c r="H96" s="25"/>
      <c r="I96" s="25"/>
      <c r="J96" s="25"/>
      <c r="K96" s="25"/>
      <c r="L96" s="25"/>
      <c r="M96" s="26">
        <f>M81-M94</f>
        <v>0</v>
      </c>
      <c r="N96" s="26"/>
      <c r="O96" s="26"/>
      <c r="P96" s="26"/>
      <c r="Q96" s="26"/>
      <c r="R96" s="26"/>
      <c r="S96" s="26"/>
      <c r="T96" s="26"/>
    </row>
  </sheetData>
  <mergeCells count="364">
    <mergeCell ref="C32:C34"/>
    <mergeCell ref="X32:AE32"/>
    <mergeCell ref="AN26:AX26"/>
    <mergeCell ref="AF27:AM27"/>
    <mergeCell ref="P29:W29"/>
    <mergeCell ref="AN28:AX28"/>
    <mergeCell ref="C31:O31"/>
    <mergeCell ref="P31:W31"/>
    <mergeCell ref="X31:AE31"/>
    <mergeCell ref="AF31:AM31"/>
    <mergeCell ref="AN31:AX31"/>
    <mergeCell ref="C29:C30"/>
    <mergeCell ref="D29:O29"/>
    <mergeCell ref="D30:O30"/>
    <mergeCell ref="P30:W30"/>
    <mergeCell ref="X30:AE30"/>
    <mergeCell ref="AF30:AM30"/>
    <mergeCell ref="X29:AE29"/>
    <mergeCell ref="AF29:AM29"/>
    <mergeCell ref="AF37:AM37"/>
    <mergeCell ref="AN37:AX37"/>
    <mergeCell ref="AF32:AM32"/>
    <mergeCell ref="AN32:AX32"/>
    <mergeCell ref="D33:O33"/>
    <mergeCell ref="P33:W33"/>
    <mergeCell ref="X33:AE33"/>
    <mergeCell ref="AF33:AM33"/>
    <mergeCell ref="AN33:AX33"/>
    <mergeCell ref="D34:O34"/>
    <mergeCell ref="C8:O8"/>
    <mergeCell ref="P8:S8"/>
    <mergeCell ref="C9:O9"/>
    <mergeCell ref="P9:S9"/>
    <mergeCell ref="C28:O28"/>
    <mergeCell ref="P28:W28"/>
    <mergeCell ref="X28:AE28"/>
    <mergeCell ref="AF28:AM28"/>
    <mergeCell ref="P25:W25"/>
    <mergeCell ref="P27:W27"/>
    <mergeCell ref="X27:AE27"/>
    <mergeCell ref="C26:O26"/>
    <mergeCell ref="C15:O15"/>
    <mergeCell ref="C16:O16"/>
    <mergeCell ref="P16:S16"/>
    <mergeCell ref="T16:AD16"/>
    <mergeCell ref="C22:O22"/>
    <mergeCell ref="P22:W22"/>
    <mergeCell ref="X22:AE22"/>
    <mergeCell ref="AF22:AM22"/>
    <mergeCell ref="C19:O19"/>
    <mergeCell ref="C25:O25"/>
    <mergeCell ref="C20:O20"/>
    <mergeCell ref="C23:O23"/>
    <mergeCell ref="C61:O61"/>
    <mergeCell ref="P61:W61"/>
    <mergeCell ref="X61:AE61"/>
    <mergeCell ref="AF61:AM61"/>
    <mergeCell ref="AN61:AX61"/>
    <mergeCell ref="AN50:AX50"/>
    <mergeCell ref="AF47:AM47"/>
    <mergeCell ref="AN47:AX47"/>
    <mergeCell ref="P48:W48"/>
    <mergeCell ref="X48:AE48"/>
    <mergeCell ref="AF48:AM48"/>
    <mergeCell ref="AN48:AX48"/>
    <mergeCell ref="P56:W56"/>
    <mergeCell ref="X56:AE56"/>
    <mergeCell ref="AF56:AM56"/>
    <mergeCell ref="AN56:AX56"/>
    <mergeCell ref="D52:O52"/>
    <mergeCell ref="D53:O53"/>
    <mergeCell ref="D54:O54"/>
    <mergeCell ref="AF54:AM54"/>
    <mergeCell ref="AN54:AX54"/>
    <mergeCell ref="C51:O51"/>
    <mergeCell ref="P51:W51"/>
    <mergeCell ref="X51:AE51"/>
    <mergeCell ref="AF44:AM44"/>
    <mergeCell ref="AF36:AM36"/>
    <mergeCell ref="P38:W38"/>
    <mergeCell ref="X38:AE38"/>
    <mergeCell ref="AF38:AM38"/>
    <mergeCell ref="AC89:AF89"/>
    <mergeCell ref="AG89:AJ89"/>
    <mergeCell ref="AK89:AN89"/>
    <mergeCell ref="AO89:AX89"/>
    <mergeCell ref="AC88:AF88"/>
    <mergeCell ref="AG88:AJ88"/>
    <mergeCell ref="AK88:AN88"/>
    <mergeCell ref="AO88:AX88"/>
    <mergeCell ref="AK75:AN75"/>
    <mergeCell ref="AO75:AX75"/>
    <mergeCell ref="AC76:AF76"/>
    <mergeCell ref="AG76:AJ76"/>
    <mergeCell ref="AK76:AN76"/>
    <mergeCell ref="AO76:AX76"/>
    <mergeCell ref="M72:P72"/>
    <mergeCell ref="Q72:T72"/>
    <mergeCell ref="U72:X72"/>
    <mergeCell ref="Y72:AB72"/>
    <mergeCell ref="AC72:AF72"/>
    <mergeCell ref="C89:H89"/>
    <mergeCell ref="AO84:AX84"/>
    <mergeCell ref="C85:H85"/>
    <mergeCell ref="I85:L85"/>
    <mergeCell ref="M85:P85"/>
    <mergeCell ref="Q85:T85"/>
    <mergeCell ref="U85:X85"/>
    <mergeCell ref="Y85:AB85"/>
    <mergeCell ref="C84:H84"/>
    <mergeCell ref="Q86:T86"/>
    <mergeCell ref="U86:X86"/>
    <mergeCell ref="Y86:AB86"/>
    <mergeCell ref="AC84:AF84"/>
    <mergeCell ref="AG84:AJ84"/>
    <mergeCell ref="AK84:AN84"/>
    <mergeCell ref="C93:L93"/>
    <mergeCell ref="M93:T93"/>
    <mergeCell ref="C94:L94"/>
    <mergeCell ref="M94:T94"/>
    <mergeCell ref="AC86:AF86"/>
    <mergeCell ref="AG86:AJ86"/>
    <mergeCell ref="AK86:AN86"/>
    <mergeCell ref="I89:L89"/>
    <mergeCell ref="M89:P89"/>
    <mergeCell ref="Q89:T89"/>
    <mergeCell ref="U89:X89"/>
    <mergeCell ref="Y89:AB89"/>
    <mergeCell ref="C88:H88"/>
    <mergeCell ref="I88:L88"/>
    <mergeCell ref="M88:P88"/>
    <mergeCell ref="Q88:T88"/>
    <mergeCell ref="U88:X88"/>
    <mergeCell ref="Y88:AB88"/>
    <mergeCell ref="AC90:AF90"/>
    <mergeCell ref="AG90:AJ90"/>
    <mergeCell ref="AK90:AN90"/>
    <mergeCell ref="C90:H90"/>
    <mergeCell ref="I90:L90"/>
    <mergeCell ref="M90:P90"/>
    <mergeCell ref="C92:L92"/>
    <mergeCell ref="M92:T92"/>
    <mergeCell ref="AO90:AX90"/>
    <mergeCell ref="Q90:T90"/>
    <mergeCell ref="U90:X90"/>
    <mergeCell ref="Y90:AB90"/>
    <mergeCell ref="AC77:AF77"/>
    <mergeCell ref="AG77:AJ77"/>
    <mergeCell ref="AK77:AN77"/>
    <mergeCell ref="AO77:AX77"/>
    <mergeCell ref="C80:L80"/>
    <mergeCell ref="C81:L81"/>
    <mergeCell ref="M80:T80"/>
    <mergeCell ref="M81:T81"/>
    <mergeCell ref="AO86:AX86"/>
    <mergeCell ref="C79:L79"/>
    <mergeCell ref="M79:T79"/>
    <mergeCell ref="AC85:AF85"/>
    <mergeCell ref="AG85:AJ85"/>
    <mergeCell ref="AK85:AN85"/>
    <mergeCell ref="AO85:AX85"/>
    <mergeCell ref="C86:H86"/>
    <mergeCell ref="I86:L86"/>
    <mergeCell ref="M86:P86"/>
    <mergeCell ref="C77:H77"/>
    <mergeCell ref="I77:L77"/>
    <mergeCell ref="M77:P77"/>
    <mergeCell ref="Q77:T77"/>
    <mergeCell ref="U77:X77"/>
    <mergeCell ref="Y77:AB77"/>
    <mergeCell ref="I84:L84"/>
    <mergeCell ref="M84:P84"/>
    <mergeCell ref="Q84:T84"/>
    <mergeCell ref="U84:X84"/>
    <mergeCell ref="Y84:AB84"/>
    <mergeCell ref="C76:H76"/>
    <mergeCell ref="I76:L76"/>
    <mergeCell ref="M76:P76"/>
    <mergeCell ref="Q76:T76"/>
    <mergeCell ref="U76:X76"/>
    <mergeCell ref="Y76:AB76"/>
    <mergeCell ref="C75:H75"/>
    <mergeCell ref="I75:L75"/>
    <mergeCell ref="M75:P75"/>
    <mergeCell ref="Q75:T75"/>
    <mergeCell ref="U75:X75"/>
    <mergeCell ref="Y75:AB75"/>
    <mergeCell ref="AC75:AF75"/>
    <mergeCell ref="AG75:AJ75"/>
    <mergeCell ref="C67:O67"/>
    <mergeCell ref="P67:S67"/>
    <mergeCell ref="T67:AD67"/>
    <mergeCell ref="C68:O68"/>
    <mergeCell ref="P68:S68"/>
    <mergeCell ref="T68:AD68"/>
    <mergeCell ref="C71:H71"/>
    <mergeCell ref="C73:H73"/>
    <mergeCell ref="C72:H72"/>
    <mergeCell ref="AO71:AX71"/>
    <mergeCell ref="AO72:AX72"/>
    <mergeCell ref="AO73:AX73"/>
    <mergeCell ref="AK72:AN72"/>
    <mergeCell ref="I73:L73"/>
    <mergeCell ref="M73:P73"/>
    <mergeCell ref="Q73:T73"/>
    <mergeCell ref="U73:X73"/>
    <mergeCell ref="Y73:AB73"/>
    <mergeCell ref="AC73:AF73"/>
    <mergeCell ref="AG73:AJ73"/>
    <mergeCell ref="AK73:AN73"/>
    <mergeCell ref="AC71:AF71"/>
    <mergeCell ref="AG71:AJ71"/>
    <mergeCell ref="AK71:AN71"/>
    <mergeCell ref="I72:L72"/>
    <mergeCell ref="M71:P71"/>
    <mergeCell ref="Q71:T71"/>
    <mergeCell ref="U71:X71"/>
    <mergeCell ref="Y71:AB71"/>
    <mergeCell ref="AG72:AJ72"/>
    <mergeCell ref="I71:L71"/>
    <mergeCell ref="AN42:AX42"/>
    <mergeCell ref="AN43:AX43"/>
    <mergeCell ref="AN44:AX44"/>
    <mergeCell ref="P46:W46"/>
    <mergeCell ref="X46:AE46"/>
    <mergeCell ref="AF46:AM46"/>
    <mergeCell ref="P55:W55"/>
    <mergeCell ref="X55:AE55"/>
    <mergeCell ref="AF55:AM55"/>
    <mergeCell ref="AN55:AX55"/>
    <mergeCell ref="AF49:AM49"/>
    <mergeCell ref="AN49:AX49"/>
    <mergeCell ref="AN46:AX46"/>
    <mergeCell ref="AN51:AX51"/>
    <mergeCell ref="P52:W52"/>
    <mergeCell ref="X52:AE52"/>
    <mergeCell ref="AF52:AM52"/>
    <mergeCell ref="AN52:AX52"/>
    <mergeCell ref="P53:W53"/>
    <mergeCell ref="X53:AE53"/>
    <mergeCell ref="AF53:AM53"/>
    <mergeCell ref="AN53:AX53"/>
    <mergeCell ref="P54:W54"/>
    <mergeCell ref="X54:AE54"/>
    <mergeCell ref="AN19:AX19"/>
    <mergeCell ref="AN20:AX20"/>
    <mergeCell ref="AN21:AX21"/>
    <mergeCell ref="X25:AE25"/>
    <mergeCell ref="AF25:AM25"/>
    <mergeCell ref="AN25:AX25"/>
    <mergeCell ref="P26:W26"/>
    <mergeCell ref="X26:AE26"/>
    <mergeCell ref="AF26:AM26"/>
    <mergeCell ref="P19:W19"/>
    <mergeCell ref="X19:AE19"/>
    <mergeCell ref="AF19:AM19"/>
    <mergeCell ref="AN22:AX22"/>
    <mergeCell ref="AF23:AM23"/>
    <mergeCell ref="P24:W24"/>
    <mergeCell ref="X24:AE24"/>
    <mergeCell ref="AF24:AM24"/>
    <mergeCell ref="AF20:AM20"/>
    <mergeCell ref="X21:AE21"/>
    <mergeCell ref="AF21:AM21"/>
    <mergeCell ref="P20:W20"/>
    <mergeCell ref="P21:W21"/>
    <mergeCell ref="X20:AE20"/>
    <mergeCell ref="P23:W23"/>
    <mergeCell ref="X23:AE23"/>
    <mergeCell ref="C55:O55"/>
    <mergeCell ref="C56:O56"/>
    <mergeCell ref="P42:W42"/>
    <mergeCell ref="X42:AE42"/>
    <mergeCell ref="AF42:AM42"/>
    <mergeCell ref="P43:W43"/>
    <mergeCell ref="X43:AE43"/>
    <mergeCell ref="AF43:AM43"/>
    <mergeCell ref="P44:W44"/>
    <mergeCell ref="C48:O48"/>
    <mergeCell ref="P49:W49"/>
    <mergeCell ref="X49:AE49"/>
    <mergeCell ref="P50:W50"/>
    <mergeCell ref="X50:AE50"/>
    <mergeCell ref="AF50:AM50"/>
    <mergeCell ref="C49:C50"/>
    <mergeCell ref="D49:O49"/>
    <mergeCell ref="D50:O50"/>
    <mergeCell ref="C47:O47"/>
    <mergeCell ref="P47:W47"/>
    <mergeCell ref="X47:AE47"/>
    <mergeCell ref="C46:O46"/>
    <mergeCell ref="C52:C54"/>
    <mergeCell ref="AN38:AX38"/>
    <mergeCell ref="C45:O45"/>
    <mergeCell ref="P45:W45"/>
    <mergeCell ref="X45:AE45"/>
    <mergeCell ref="AF45:AM45"/>
    <mergeCell ref="AN45:AX45"/>
    <mergeCell ref="C39:O39"/>
    <mergeCell ref="D32:O32"/>
    <mergeCell ref="P32:W32"/>
    <mergeCell ref="X34:AE34"/>
    <mergeCell ref="AF34:AM34"/>
    <mergeCell ref="C44:O44"/>
    <mergeCell ref="X44:AE44"/>
    <mergeCell ref="C42:O42"/>
    <mergeCell ref="C43:O43"/>
    <mergeCell ref="P36:W36"/>
    <mergeCell ref="X36:AE36"/>
    <mergeCell ref="C38:O38"/>
    <mergeCell ref="P35:W35"/>
    <mergeCell ref="X35:AE35"/>
    <mergeCell ref="AF35:AM35"/>
    <mergeCell ref="C37:O37"/>
    <mergeCell ref="P37:W37"/>
    <mergeCell ref="X37:AE37"/>
    <mergeCell ref="C7:O7"/>
    <mergeCell ref="P7:S7"/>
    <mergeCell ref="C21:O21"/>
    <mergeCell ref="C24:O24"/>
    <mergeCell ref="AN24:AX24"/>
    <mergeCell ref="C27:O27"/>
    <mergeCell ref="AN27:AX27"/>
    <mergeCell ref="C36:O36"/>
    <mergeCell ref="AN36:AX36"/>
    <mergeCell ref="T13:AD13"/>
    <mergeCell ref="T14:AD14"/>
    <mergeCell ref="P13:S13"/>
    <mergeCell ref="P14:S14"/>
    <mergeCell ref="P15:S15"/>
    <mergeCell ref="C35:O35"/>
    <mergeCell ref="T15:AD15"/>
    <mergeCell ref="AN23:AX23"/>
    <mergeCell ref="AN29:AX29"/>
    <mergeCell ref="AN30:AX30"/>
    <mergeCell ref="AN35:AX35"/>
    <mergeCell ref="C13:O13"/>
    <mergeCell ref="C14:O14"/>
    <mergeCell ref="AN34:AX34"/>
    <mergeCell ref="P34:W34"/>
    <mergeCell ref="C96:L96"/>
    <mergeCell ref="M96:T96"/>
    <mergeCell ref="C62:O62"/>
    <mergeCell ref="P62:AM62"/>
    <mergeCell ref="AN62:AX62"/>
    <mergeCell ref="AN39:AX39"/>
    <mergeCell ref="P39:AM39"/>
    <mergeCell ref="C63:O63"/>
    <mergeCell ref="P63:AM63"/>
    <mergeCell ref="AN63:AX63"/>
    <mergeCell ref="C59:O59"/>
    <mergeCell ref="P59:AM59"/>
    <mergeCell ref="AN59:AX59"/>
    <mergeCell ref="C57:O57"/>
    <mergeCell ref="P57:W57"/>
    <mergeCell ref="X57:AE57"/>
    <mergeCell ref="AF57:AM57"/>
    <mergeCell ref="AN57:AX57"/>
    <mergeCell ref="C58:O58"/>
    <mergeCell ref="P58:W58"/>
    <mergeCell ref="X58:AE58"/>
    <mergeCell ref="AF58:AM58"/>
    <mergeCell ref="AN58:AX58"/>
    <mergeCell ref="AF51:AM51"/>
  </mergeCells>
  <phoneticPr fontId="3"/>
  <dataValidations disablePrompts="1" count="1">
    <dataValidation type="list" allowBlank="1" showInputMessage="1" showErrorMessage="1" sqref="P22:AM22 P45:AM45">
      <formula1>"電気, 都市ガス, LPガス"</formula1>
    </dataValidation>
  </dataValidations>
  <pageMargins left="0.7" right="0.7" top="0.75" bottom="0.75" header="0.3" footer="0.3"/>
  <pageSetup paperSize="8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2024-03-27T00:41:15Z</dcterms:modified>
</cp:coreProperties>
</file>